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tudentmorainevalley-my.sharepoint.com/personal/grabk2_morainevalley_edu/Documents/Desktop/"/>
    </mc:Choice>
  </mc:AlternateContent>
  <xr:revisionPtr revIDLastSave="2" documentId="8_{434801D6-B6DE-4E63-97A1-0AC2972DE6FC}" xr6:coauthVersionLast="47" xr6:coauthVersionMax="47" xr10:uidLastSave="{00299118-6BDD-4C08-BC6C-A8A17D21ADA3}"/>
  <bookViews>
    <workbookView xWindow="-110" yWindow="-110" windowWidth="19420" windowHeight="1150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3" i="1" l="1"/>
  <c r="O22" i="1"/>
  <c r="BK23" i="1"/>
  <c r="BK22" i="1"/>
  <c r="AY23" i="1"/>
  <c r="AY22" i="1"/>
  <c r="O23" i="1"/>
  <c r="I22" i="1"/>
  <c r="AX38" i="1"/>
  <c r="AX35" i="1"/>
  <c r="CB29" i="1"/>
  <c r="BW30" i="1"/>
  <c r="BZ32" i="1"/>
  <c r="BY32" i="1"/>
  <c r="BZ29" i="1"/>
  <c r="BY29" i="1"/>
  <c r="BU32" i="1"/>
  <c r="BT32" i="1"/>
  <c r="BS32" i="1"/>
  <c r="BU29" i="1"/>
  <c r="BT29" i="1"/>
  <c r="BS29" i="1"/>
  <c r="BO32" i="1"/>
  <c r="BN32" i="1"/>
  <c r="BM32" i="1"/>
  <c r="BO29" i="1"/>
  <c r="BN29" i="1"/>
  <c r="BM29" i="1"/>
  <c r="BI38" i="1"/>
  <c r="BH38" i="1"/>
  <c r="BG38" i="1"/>
  <c r="BI35" i="1"/>
  <c r="BH35" i="1"/>
  <c r="BG35" i="1"/>
  <c r="BI32" i="1"/>
  <c r="BH32" i="1"/>
  <c r="BG32" i="1"/>
  <c r="BI29" i="1"/>
  <c r="BH29" i="1"/>
  <c r="BG29" i="1"/>
  <c r="AV38" i="1"/>
  <c r="AU38" i="1"/>
  <c r="AV35" i="1"/>
  <c r="AU35" i="1"/>
  <c r="AW32" i="1"/>
  <c r="AV32" i="1"/>
  <c r="AU32" i="1"/>
  <c r="AW29" i="1"/>
  <c r="AV29" i="1"/>
  <c r="AU29" i="1"/>
  <c r="AO38" i="1"/>
  <c r="AO35" i="1"/>
  <c r="AQ32" i="1"/>
  <c r="AP32" i="1"/>
  <c r="AO32" i="1"/>
  <c r="AQ29" i="1"/>
  <c r="AP29" i="1"/>
  <c r="AO29" i="1"/>
  <c r="AK32" i="1"/>
  <c r="AJ32" i="1"/>
  <c r="AI32" i="1"/>
  <c r="AK29" i="1"/>
  <c r="AJ29" i="1"/>
  <c r="AI29" i="1"/>
  <c r="M38" i="1"/>
  <c r="L38" i="1"/>
  <c r="K38" i="1"/>
  <c r="M35" i="1"/>
  <c r="K35" i="1"/>
  <c r="M32" i="1"/>
  <c r="L32" i="1"/>
  <c r="K32" i="1"/>
  <c r="M29" i="1"/>
  <c r="L29" i="1"/>
  <c r="K29" i="1"/>
  <c r="G38" i="1"/>
  <c r="F38" i="1"/>
  <c r="E38" i="1"/>
  <c r="G35" i="1"/>
  <c r="F35" i="1"/>
  <c r="E35" i="1"/>
  <c r="G32" i="1"/>
  <c r="F32" i="1"/>
  <c r="E32" i="1"/>
  <c r="G29" i="1"/>
  <c r="F29" i="1"/>
  <c r="E29" i="1"/>
  <c r="BW10" i="1"/>
  <c r="J8" i="1"/>
  <c r="BF5" i="1"/>
  <c r="CC34" i="1"/>
  <c r="CC33" i="1"/>
  <c r="CC31" i="1"/>
  <c r="CC30" i="1"/>
  <c r="BV32" i="1"/>
  <c r="BW34" i="1"/>
  <c r="BW33" i="1"/>
  <c r="BP32" i="1"/>
  <c r="BQ34" i="1"/>
  <c r="BQ33" i="1"/>
  <c r="BV29" i="1"/>
  <c r="BW31" i="1"/>
  <c r="BP29" i="1"/>
  <c r="BQ31" i="1"/>
  <c r="BQ30" i="1"/>
  <c r="BJ38" i="1"/>
  <c r="BK40" i="1"/>
  <c r="BK39" i="1"/>
  <c r="BJ35" i="1"/>
  <c r="BK37" i="1"/>
  <c r="BK36" i="1"/>
  <c r="BJ32" i="1"/>
  <c r="BK34" i="1"/>
  <c r="BK33" i="1"/>
  <c r="BJ29" i="1"/>
  <c r="BK31" i="1"/>
  <c r="BK30" i="1"/>
  <c r="AX32" i="1"/>
  <c r="AY34" i="1"/>
  <c r="AY33" i="1"/>
  <c r="AY40" i="1"/>
  <c r="AY39" i="1"/>
  <c r="AY37" i="1"/>
  <c r="AY36" i="1"/>
  <c r="AR32" i="1"/>
  <c r="AS34" i="1"/>
  <c r="AS33" i="1"/>
  <c r="AL32" i="1"/>
  <c r="AM34" i="1"/>
  <c r="AM33" i="1"/>
  <c r="AX29" i="1"/>
  <c r="AY31" i="1"/>
  <c r="AY30" i="1"/>
  <c r="AR29" i="1"/>
  <c r="AS31" i="1"/>
  <c r="AS30" i="1"/>
  <c r="AL29" i="1"/>
  <c r="AM31" i="1"/>
  <c r="AM30" i="1"/>
  <c r="AY38" i="1" l="1"/>
  <c r="AY35" i="1"/>
  <c r="CC32" i="1"/>
  <c r="CC29" i="1"/>
  <c r="BK29" i="1"/>
  <c r="AM29" i="1"/>
  <c r="BW29" i="1"/>
  <c r="BQ29" i="1"/>
  <c r="BK32" i="1"/>
  <c r="BK35" i="1"/>
  <c r="BQ32" i="1"/>
  <c r="AS29" i="1"/>
  <c r="AM32" i="1"/>
  <c r="AY29" i="1"/>
  <c r="AY32" i="1"/>
  <c r="BW32" i="1"/>
  <c r="BK38" i="1"/>
  <c r="AS32" i="1"/>
  <c r="N38" i="1"/>
  <c r="N35" i="1"/>
  <c r="H38" i="1"/>
  <c r="H35" i="1"/>
  <c r="O40" i="1"/>
  <c r="O39" i="1"/>
  <c r="O37" i="1"/>
  <c r="O36" i="1"/>
  <c r="I40" i="1"/>
  <c r="I39" i="1"/>
  <c r="I37" i="1"/>
  <c r="I36" i="1"/>
  <c r="N32" i="1"/>
  <c r="O34" i="1"/>
  <c r="O33" i="1"/>
  <c r="N29" i="1"/>
  <c r="O31" i="1"/>
  <c r="O30" i="1"/>
  <c r="H32" i="1"/>
  <c r="I33" i="1"/>
  <c r="I34" i="1"/>
  <c r="H29" i="1"/>
  <c r="I31" i="1"/>
  <c r="I30" i="1"/>
  <c r="AB5" i="1"/>
  <c r="V5" i="1"/>
  <c r="U10" i="1"/>
  <c r="V9" i="1"/>
  <c r="V8" i="1"/>
  <c r="V7" i="1"/>
  <c r="V6" i="1"/>
  <c r="AA10" i="1"/>
  <c r="AB9" i="1"/>
  <c r="AB8" i="1"/>
  <c r="AB7" i="1"/>
  <c r="AB6" i="1"/>
  <c r="CF6" i="1"/>
  <c r="CF7" i="1"/>
  <c r="CF8" i="1"/>
  <c r="CF9" i="1"/>
  <c r="CF5" i="1"/>
  <c r="CE10" i="1"/>
  <c r="CD5" i="1"/>
  <c r="O38" i="1" l="1"/>
  <c r="I38" i="1"/>
  <c r="O35" i="1"/>
  <c r="I35" i="1"/>
  <c r="I32" i="1"/>
  <c r="O29" i="1"/>
  <c r="I29" i="1"/>
  <c r="O32" i="1"/>
  <c r="BR5" i="1" l="1"/>
  <c r="AZ5" i="1"/>
  <c r="BL5" i="1"/>
  <c r="J6" i="1"/>
  <c r="P6" i="1"/>
  <c r="AH6" i="1"/>
  <c r="AT5" i="1"/>
  <c r="AN5" i="1"/>
  <c r="AH5" i="1"/>
  <c r="P5" i="1"/>
  <c r="J5" i="1"/>
  <c r="BX5" i="1"/>
  <c r="BR6" i="1"/>
  <c r="CC10" i="1" l="1"/>
  <c r="BQ10" i="1"/>
  <c r="BK10" i="1"/>
  <c r="BE10" i="1"/>
  <c r="AY10" i="1"/>
  <c r="AS10" i="1"/>
  <c r="AM10" i="1"/>
  <c r="AG10" i="1"/>
  <c r="O10" i="1"/>
  <c r="I10" i="1"/>
  <c r="D10" i="1"/>
  <c r="V10" i="1" s="1"/>
  <c r="CF10" i="1" l="1"/>
  <c r="AB10" i="1"/>
  <c r="CD10" i="1"/>
  <c r="BX10" i="1"/>
  <c r="BR10" i="1"/>
  <c r="BL10" i="1"/>
  <c r="BF10" i="1"/>
  <c r="AZ10" i="1"/>
  <c r="AT10" i="1"/>
  <c r="AN10" i="1"/>
  <c r="AH10" i="1"/>
  <c r="P10" i="1"/>
  <c r="CD9" i="1"/>
  <c r="BX9" i="1"/>
  <c r="BR9" i="1"/>
  <c r="BL9" i="1"/>
  <c r="BF9" i="1"/>
  <c r="AZ9" i="1"/>
  <c r="AT9" i="1"/>
  <c r="AN9" i="1"/>
  <c r="AH9" i="1"/>
  <c r="P9" i="1"/>
  <c r="J10" i="1"/>
  <c r="J9" i="1"/>
  <c r="CD8" i="1" l="1"/>
  <c r="BX8" i="1"/>
  <c r="BR8" i="1"/>
  <c r="BL8" i="1"/>
  <c r="BF8" i="1"/>
  <c r="AZ8" i="1"/>
  <c r="AT8" i="1"/>
  <c r="AN8" i="1"/>
  <c r="AH8" i="1"/>
  <c r="P8" i="1"/>
  <c r="CD6" i="1"/>
  <c r="BX6" i="1"/>
  <c r="CD7" i="1"/>
  <c r="BX7" i="1"/>
  <c r="BR7" i="1"/>
  <c r="BL7" i="1"/>
  <c r="BF7" i="1"/>
  <c r="AZ7" i="1"/>
  <c r="AT7" i="1"/>
  <c r="AN7" i="1"/>
  <c r="AH7" i="1"/>
  <c r="P7" i="1"/>
  <c r="J7" i="1"/>
  <c r="BL6" i="1"/>
  <c r="BF6" i="1"/>
  <c r="AZ6" i="1"/>
  <c r="AT6" i="1"/>
  <c r="AN6" i="1"/>
</calcChain>
</file>

<file path=xl/sharedStrings.xml><?xml version="1.0" encoding="utf-8"?>
<sst xmlns="http://schemas.openxmlformats.org/spreadsheetml/2006/main" count="444" uniqueCount="105">
  <si>
    <t>Measurement</t>
  </si>
  <si>
    <t>Year</t>
  </si>
  <si>
    <t>Population/Sport</t>
  </si>
  <si>
    <t>Total Students</t>
  </si>
  <si>
    <t>Male</t>
  </si>
  <si>
    <t>Female</t>
  </si>
  <si>
    <t>Asian</t>
  </si>
  <si>
    <t>White</t>
  </si>
  <si>
    <t>Two or more races</t>
  </si>
  <si>
    <t>Non-resident alien</t>
  </si>
  <si>
    <t>Total</t>
  </si>
  <si>
    <t>%</t>
  </si>
  <si>
    <t>Number of students receiving athletically-supported aid by sport</t>
  </si>
  <si>
    <t>Basketball</t>
  </si>
  <si>
    <t>Baseball</t>
  </si>
  <si>
    <t>All other sports</t>
  </si>
  <si>
    <t>Rate Type</t>
  </si>
  <si>
    <t>Graduation Rate</t>
  </si>
  <si>
    <t>Transfer-Out Rate</t>
  </si>
  <si>
    <t>No students</t>
  </si>
  <si>
    <t>Graduation rate and transfer-out rate of all entering, certificate or degree seeking, full-time, undergraduate students receiving athletically- supported aid for 150% cohort year</t>
  </si>
  <si>
    <t>Hispanic/ Latino</t>
  </si>
  <si>
    <t>Graduation rate and transfer-out rate of all entering, certificate or degree seeking, full-time, undergraduate students for 150% cohort year</t>
  </si>
  <si>
    <t>Four Year Average</t>
  </si>
  <si>
    <t>Race/ethnicity Unknown</t>
  </si>
  <si>
    <t>African American</t>
  </si>
  <si>
    <t>American Indian</t>
  </si>
  <si>
    <t>Native Hawaiian or Pacific Islander</t>
  </si>
  <si>
    <t>Graduation rate and transfer-out rate of all entering, certificate or degree seeking, full-time, undergraduate students</t>
  </si>
  <si>
    <t>All entering,
certificate or degree seeking, full-time students</t>
  </si>
  <si>
    <t>&lt; 5 Students</t>
  </si>
  <si>
    <t>No Students</t>
  </si>
  <si>
    <t>Cross Country</t>
  </si>
  <si>
    <r>
      <rPr>
        <b/>
        <sz val="9"/>
        <color theme="1"/>
        <rFont val="Calibri"/>
        <family val="2"/>
      </rPr>
      <t>All</t>
    </r>
    <r>
      <rPr>
        <b/>
        <sz val="9"/>
        <color rgb="FFC00000"/>
        <rFont val="Calibri"/>
        <family val="2"/>
      </rPr>
      <t xml:space="preserve"> </t>
    </r>
    <r>
      <rPr>
        <b/>
        <sz val="9"/>
        <rFont val="Calibri"/>
        <family val="2"/>
      </rPr>
      <t>entering, certificate or degree seeking, full-time, undergraduate students</t>
    </r>
  </si>
  <si>
    <r>
      <t xml:space="preserve">All entering, certificate or degree seeking, full-time, undergraduate </t>
    </r>
    <r>
      <rPr>
        <b/>
        <sz val="9"/>
        <color theme="1"/>
        <rFont val="Calibri"/>
        <family val="2"/>
      </rPr>
      <t>students receiving athletically- supported aid</t>
    </r>
  </si>
  <si>
    <t>Term</t>
  </si>
  <si>
    <t>Alien 18-21</t>
  </si>
  <si>
    <t>Unk 18-21</t>
  </si>
  <si>
    <t>2+ 18-21</t>
  </si>
  <si>
    <t>White 18-21</t>
  </si>
  <si>
    <t>Hawi 18-21</t>
  </si>
  <si>
    <t>Hisp 18-21</t>
  </si>
  <si>
    <t>AfAm 18-21</t>
  </si>
  <si>
    <t>Asian 18-21</t>
  </si>
  <si>
    <t>AmIn 18-21</t>
  </si>
  <si>
    <t>Female 18-21</t>
  </si>
  <si>
    <t>Male 18-21</t>
  </si>
  <si>
    <t>Male 19-22</t>
  </si>
  <si>
    <t>Female 19-22</t>
  </si>
  <si>
    <t>AmIn 19-22</t>
  </si>
  <si>
    <t>Asian 19-22</t>
  </si>
  <si>
    <t>AfAm 19-22</t>
  </si>
  <si>
    <t>Hisp 19-22</t>
  </si>
  <si>
    <t>Hawi 19-22</t>
  </si>
  <si>
    <t>White 19-22</t>
  </si>
  <si>
    <t>2+ 19-22</t>
  </si>
  <si>
    <t>Unk 19-22</t>
  </si>
  <si>
    <t>Alien 19-22</t>
  </si>
  <si>
    <t>Middle Eastern/North African</t>
  </si>
  <si>
    <t>Male 20-23</t>
  </si>
  <si>
    <t>Female 20-23</t>
  </si>
  <si>
    <t>AmIn 20-23</t>
  </si>
  <si>
    <t>Asian 20-23</t>
  </si>
  <si>
    <t>Hisp 20-23</t>
  </si>
  <si>
    <t>Hawi 20-23</t>
  </si>
  <si>
    <t>White 20-23</t>
  </si>
  <si>
    <t>2+ 20-23</t>
  </si>
  <si>
    <t>Unk 20-23</t>
  </si>
  <si>
    <t>Alien 20-23</t>
  </si>
  <si>
    <t>Another Gender</t>
  </si>
  <si>
    <t>AG 18-21</t>
  </si>
  <si>
    <t>AG 19-22</t>
  </si>
  <si>
    <t>AG 20-23</t>
  </si>
  <si>
    <t>N/A</t>
  </si>
  <si>
    <t>UG 18-21</t>
  </si>
  <si>
    <t>UG 19-22</t>
  </si>
  <si>
    <t>UG 20-23</t>
  </si>
  <si>
    <t>Undefined Gender</t>
  </si>
  <si>
    <t>Middle East/North African</t>
  </si>
  <si>
    <t>Gradudates</t>
  </si>
  <si>
    <t>Transfers</t>
  </si>
  <si>
    <t>Fall 2024</t>
  </si>
  <si>
    <t>2021-22</t>
  </si>
  <si>
    <t>Male 21-24</t>
  </si>
  <si>
    <t>Female 21-4</t>
  </si>
  <si>
    <t>UG 21-24</t>
  </si>
  <si>
    <t>AG 21-24</t>
  </si>
  <si>
    <t>AmIn 21-24</t>
  </si>
  <si>
    <t>Asian 21-24</t>
  </si>
  <si>
    <t>AfAm 20-23</t>
  </si>
  <si>
    <t>AfAm 21-24</t>
  </si>
  <si>
    <t>Hisp 21-24</t>
  </si>
  <si>
    <t>Hawi 21-24</t>
  </si>
  <si>
    <t>White 21-24</t>
  </si>
  <si>
    <t>2+ 21-24</t>
  </si>
  <si>
    <t>Unk 21-24</t>
  </si>
  <si>
    <t>Alien 21-24</t>
  </si>
  <si>
    <t>Prior Year Enrollment</t>
  </si>
  <si>
    <t>Most Recent Cohort Year</t>
  </si>
  <si>
    <t>*This information is provided by Moraine Valley Community College in compliance with the Student Right to Know Act.  For more information about this requirement, please see 34 CFR 668.48.</t>
  </si>
  <si>
    <t>Completion/Graduation and Transfer-Out Rates for Students Receiving Athletically Related Student Aid</t>
  </si>
  <si>
    <t>Submission Date: 2025-03-10</t>
  </si>
  <si>
    <t>150% Cohort (IPEDS): 2021-2022</t>
  </si>
  <si>
    <t>Total Enrollment Calculated using College's Census Reporting Year Prior (IPEDS):  2023-2024</t>
  </si>
  <si>
    <t>Four Year Average (IPEDS): AY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</si>
</sst>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color rgb="FF000000"/>
      <name val="Times New Roman"/>
      <charset val="204"/>
    </font>
    <font>
      <u/>
      <sz val="10"/>
      <color theme="10"/>
      <name val="Times New Roman"/>
      <family val="1"/>
    </font>
    <font>
      <b/>
      <sz val="9"/>
      <name val="Calibri"/>
      <family val="2"/>
    </font>
    <font>
      <b/>
      <sz val="9"/>
      <color rgb="FFC00000"/>
      <name val="Calibri"/>
      <family val="2"/>
    </font>
    <font>
      <b/>
      <sz val="10"/>
      <name val="Calibri"/>
      <family val="2"/>
    </font>
    <font>
      <sz val="10"/>
      <color rgb="FF000000"/>
      <name val="Times New Roman"/>
      <family val="1"/>
    </font>
    <font>
      <b/>
      <sz val="11"/>
      <name val="Calibri"/>
      <family val="2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9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Times New Roman"/>
      <family val="1"/>
    </font>
    <font>
      <b/>
      <sz val="14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3">
    <xf numFmtId="0" fontId="0" fillId="0" borderId="0" xfId="0" applyAlignment="1">
      <alignment horizontal="left" vertical="top"/>
    </xf>
    <xf numFmtId="0" fontId="6" fillId="0" borderId="1" xfId="0" applyFont="1" applyBorder="1" applyAlignment="1">
      <alignment horizontal="center" vertical="top" wrapText="1"/>
    </xf>
    <xf numFmtId="0" fontId="7" fillId="2" borderId="0" xfId="0" applyFont="1" applyFill="1" applyAlignment="1">
      <alignment horizontal="left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top" wrapText="1"/>
    </xf>
    <xf numFmtId="9" fontId="8" fillId="0" borderId="3" xfId="0" applyNumberFormat="1" applyFont="1" applyBorder="1" applyAlignment="1">
      <alignment horizontal="center" vertical="top" shrinkToFit="1"/>
    </xf>
    <xf numFmtId="9" fontId="8" fillId="0" borderId="13" xfId="0" applyNumberFormat="1" applyFont="1" applyBorder="1" applyAlignment="1">
      <alignment horizontal="center" vertical="top" shrinkToFit="1"/>
    </xf>
    <xf numFmtId="0" fontId="9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 indent="1"/>
    </xf>
    <xf numFmtId="0" fontId="9" fillId="0" borderId="13" xfId="0" applyFont="1" applyBorder="1" applyAlignment="1">
      <alignment horizontal="left" vertical="top" wrapText="1" indent="1"/>
    </xf>
    <xf numFmtId="0" fontId="9" fillId="0" borderId="13" xfId="0" applyFont="1" applyBorder="1" applyAlignment="1">
      <alignment horizontal="left" vertical="top" wrapText="1"/>
    </xf>
    <xf numFmtId="9" fontId="8" fillId="0" borderId="3" xfId="0" applyNumberFormat="1" applyFont="1" applyBorder="1" applyAlignment="1">
      <alignment horizontal="center" shrinkToFit="1"/>
    </xf>
    <xf numFmtId="0" fontId="9" fillId="0" borderId="3" xfId="0" applyFont="1" applyBorder="1" applyAlignment="1">
      <alignment horizont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top"/>
    </xf>
    <xf numFmtId="1" fontId="12" fillId="5" borderId="1" xfId="0" applyNumberFormat="1" applyFont="1" applyFill="1" applyBorder="1" applyAlignment="1">
      <alignment horizontal="center" vertical="center" shrinkToFit="1"/>
    </xf>
    <xf numFmtId="0" fontId="6" fillId="5" borderId="1" xfId="0" applyFont="1" applyFill="1" applyBorder="1" applyAlignment="1">
      <alignment horizontal="center" vertical="top" wrapText="1"/>
    </xf>
    <xf numFmtId="0" fontId="13" fillId="3" borderId="5" xfId="0" applyFont="1" applyFill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shrinkToFit="1"/>
    </xf>
    <xf numFmtId="1" fontId="12" fillId="5" borderId="5" xfId="0" applyNumberFormat="1" applyFont="1" applyFill="1" applyBorder="1" applyAlignment="1">
      <alignment horizontal="center" vertical="center" shrinkToFit="1"/>
    </xf>
    <xf numFmtId="9" fontId="12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wrapText="1"/>
    </xf>
    <xf numFmtId="1" fontId="10" fillId="6" borderId="1" xfId="0" applyNumberFormat="1" applyFont="1" applyFill="1" applyBorder="1" applyAlignment="1">
      <alignment horizontal="center" vertical="center" shrinkToFit="1"/>
    </xf>
    <xf numFmtId="9" fontId="10" fillId="6" borderId="1" xfId="0" applyNumberFormat="1" applyFont="1" applyFill="1" applyBorder="1" applyAlignment="1">
      <alignment horizontal="center" vertical="center" shrinkToFit="1"/>
    </xf>
    <xf numFmtId="0" fontId="6" fillId="4" borderId="0" xfId="0" applyFont="1" applyFill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9" fontId="12" fillId="0" borderId="2" xfId="0" applyNumberFormat="1" applyFont="1" applyBorder="1" applyAlignment="1">
      <alignment horizontal="center" vertical="center" shrinkToFit="1"/>
    </xf>
    <xf numFmtId="9" fontId="8" fillId="0" borderId="2" xfId="0" applyNumberFormat="1" applyFont="1" applyBorder="1" applyAlignment="1">
      <alignment horizontal="center" vertical="center" shrinkToFit="1"/>
    </xf>
    <xf numFmtId="9" fontId="8" fillId="0" borderId="4" xfId="0" applyNumberFormat="1" applyFont="1" applyBorder="1" applyAlignment="1">
      <alignment horizontal="center" vertical="center" shrinkToFit="1"/>
    </xf>
    <xf numFmtId="9" fontId="8" fillId="0" borderId="0" xfId="0" applyNumberFormat="1" applyFont="1" applyAlignment="1">
      <alignment horizontal="center" shrinkToFit="1"/>
    </xf>
    <xf numFmtId="0" fontId="6" fillId="4" borderId="0" xfId="0" applyFont="1" applyFill="1" applyAlignment="1">
      <alignment horizontal="center" wrapText="1"/>
    </xf>
    <xf numFmtId="0" fontId="2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/>
    </xf>
    <xf numFmtId="9" fontId="8" fillId="0" borderId="3" xfId="0" applyNumberFormat="1" applyFont="1" applyBorder="1" applyAlignment="1">
      <alignment horizontal="center" vertical="center" shrinkToFit="1"/>
    </xf>
    <xf numFmtId="0" fontId="7" fillId="2" borderId="0" xfId="0" applyFont="1" applyFill="1" applyAlignment="1">
      <alignment wrapText="1"/>
    </xf>
    <xf numFmtId="9" fontId="8" fillId="0" borderId="11" xfId="0" applyNumberFormat="1" applyFont="1" applyBorder="1" applyAlignment="1">
      <alignment horizontal="center" vertical="center" shrinkToFit="1"/>
    </xf>
    <xf numFmtId="9" fontId="8" fillId="0" borderId="12" xfId="0" applyNumberFormat="1" applyFont="1" applyBorder="1" applyAlignment="1">
      <alignment horizontal="center" vertical="center" shrinkToFit="1"/>
    </xf>
    <xf numFmtId="0" fontId="6" fillId="3" borderId="17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 wrapText="1"/>
    </xf>
    <xf numFmtId="0" fontId="16" fillId="0" borderId="0" xfId="0" applyFont="1" applyAlignment="1">
      <alignment horizontal="left" vertical="top"/>
    </xf>
    <xf numFmtId="0" fontId="2" fillId="3" borderId="16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9" fontId="8" fillId="0" borderId="13" xfId="0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1" applyFill="1" applyBorder="1" applyAlignment="1">
      <alignment vertical="top" wrapText="1"/>
    </xf>
    <xf numFmtId="0" fontId="16" fillId="0" borderId="0" xfId="0" applyFont="1" applyAlignment="1">
      <alignment horizontal="left" vertical="center"/>
    </xf>
    <xf numFmtId="1" fontId="8" fillId="0" borderId="2" xfId="0" applyNumberFormat="1" applyFont="1" applyBorder="1" applyAlignment="1">
      <alignment horizontal="center" vertical="center" shrinkToFit="1"/>
    </xf>
    <xf numFmtId="1" fontId="8" fillId="0" borderId="4" xfId="0" applyNumberFormat="1" applyFont="1" applyBorder="1" applyAlignment="1">
      <alignment horizontal="center" vertical="center" shrinkToFit="1"/>
    </xf>
    <xf numFmtId="3" fontId="8" fillId="0" borderId="11" xfId="0" applyNumberFormat="1" applyFont="1" applyBorder="1" applyAlignment="1">
      <alignment horizontal="center" vertical="center" shrinkToFit="1"/>
    </xf>
    <xf numFmtId="3" fontId="8" fillId="0" borderId="12" xfId="0" applyNumberFormat="1" applyFont="1" applyBorder="1" applyAlignment="1">
      <alignment horizontal="center" vertical="center" shrinkToFit="1"/>
    </xf>
    <xf numFmtId="3" fontId="8" fillId="0" borderId="2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shrinkToFit="1"/>
    </xf>
    <xf numFmtId="164" fontId="8" fillId="0" borderId="2" xfId="0" applyNumberFormat="1" applyFont="1" applyBorder="1" applyAlignment="1">
      <alignment horizontal="center" vertical="center" shrinkToFit="1"/>
    </xf>
    <xf numFmtId="164" fontId="8" fillId="0" borderId="4" xfId="0" applyNumberFormat="1" applyFont="1" applyBorder="1" applyAlignment="1">
      <alignment horizontal="center" vertical="center" shrinkToFit="1"/>
    </xf>
    <xf numFmtId="9" fontId="8" fillId="0" borderId="2" xfId="0" applyNumberFormat="1" applyFont="1" applyBorder="1" applyAlignment="1">
      <alignment horizontal="center" vertical="center" shrinkToFit="1"/>
    </xf>
    <xf numFmtId="9" fontId="8" fillId="0" borderId="4" xfId="0" applyNumberFormat="1" applyFont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shrinkToFit="1"/>
    </xf>
    <xf numFmtId="9" fontId="8" fillId="0" borderId="4" xfId="0" applyNumberFormat="1" applyFont="1" applyBorder="1" applyAlignment="1">
      <alignment horizontal="center" shrinkToFit="1"/>
    </xf>
    <xf numFmtId="9" fontId="8" fillId="0" borderId="2" xfId="0" applyNumberFormat="1" applyFont="1" applyBorder="1" applyAlignment="1">
      <alignment horizontal="center" vertical="top" shrinkToFit="1"/>
    </xf>
    <xf numFmtId="9" fontId="8" fillId="0" borderId="4" xfId="0" applyNumberFormat="1" applyFont="1" applyBorder="1" applyAlignment="1">
      <alignment horizontal="center" vertical="top" shrinkToFi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wrapText="1"/>
    </xf>
    <xf numFmtId="0" fontId="6" fillId="3" borderId="15" xfId="0" applyFont="1" applyFill="1" applyBorder="1" applyAlignment="1">
      <alignment horizontal="center" wrapText="1"/>
    </xf>
    <xf numFmtId="0" fontId="15" fillId="0" borderId="16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4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6" fillId="4" borderId="10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6" fillId="3" borderId="7" xfId="0" applyFont="1" applyFill="1" applyBorder="1" applyAlignment="1">
      <alignment horizontal="center" vertical="center" wrapText="1"/>
    </xf>
    <xf numFmtId="9" fontId="8" fillId="0" borderId="11" xfId="0" applyNumberFormat="1" applyFont="1" applyBorder="1" applyAlignment="1">
      <alignment horizontal="center" vertical="top" shrinkToFit="1"/>
    </xf>
    <xf numFmtId="9" fontId="8" fillId="0" borderId="12" xfId="0" applyNumberFormat="1" applyFont="1" applyBorder="1" applyAlignment="1">
      <alignment horizontal="center" vertical="top" shrinkToFi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 indent="1"/>
    </xf>
    <xf numFmtId="0" fontId="9" fillId="0" borderId="4" xfId="0" applyFont="1" applyBorder="1" applyAlignment="1">
      <alignment horizontal="left" vertical="top" wrapText="1" indent="1"/>
    </xf>
    <xf numFmtId="0" fontId="9" fillId="0" borderId="11" xfId="0" applyFont="1" applyBorder="1" applyAlignment="1">
      <alignment horizontal="left" vertical="top" wrapText="1" indent="1"/>
    </xf>
    <xf numFmtId="0" fontId="9" fillId="0" borderId="12" xfId="0" applyFont="1" applyBorder="1" applyAlignment="1">
      <alignment horizontal="left" vertical="top" wrapText="1" indent="1"/>
    </xf>
    <xf numFmtId="0" fontId="9" fillId="0" borderId="11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9" fontId="8" fillId="0" borderId="0" xfId="0" applyNumberFormat="1" applyFont="1" applyAlignment="1">
      <alignment horizontal="center" shrinkToFit="1"/>
    </xf>
    <xf numFmtId="9" fontId="8" fillId="0" borderId="0" xfId="0" applyNumberFormat="1" applyFont="1" applyAlignment="1">
      <alignment horizontal="center" vertical="center" shrinkToFi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F46"/>
  <sheetViews>
    <sheetView tabSelected="1" view="pageBreakPreview" zoomScaleNormal="100" zoomScaleSheetLayoutView="100" workbookViewId="0">
      <selection sqref="A1:CF1"/>
    </sheetView>
  </sheetViews>
  <sheetFormatPr defaultRowHeight="13" x14ac:dyDescent="0.3"/>
  <cols>
    <col min="1" max="1" width="21" customWidth="1"/>
    <col min="2" max="2" width="13.5" customWidth="1"/>
    <col min="3" max="3" width="20.69921875" customWidth="1"/>
    <col min="4" max="4" width="15.796875" customWidth="1"/>
    <col min="5" max="8" width="15.796875" hidden="1" customWidth="1"/>
    <col min="9" max="10" width="8" customWidth="1"/>
    <col min="11" max="11" width="15" hidden="1" customWidth="1"/>
    <col min="12" max="12" width="13.5" hidden="1" customWidth="1"/>
    <col min="13" max="14" width="15" hidden="1" customWidth="1"/>
    <col min="15" max="15" width="7" customWidth="1"/>
    <col min="16" max="16" width="9.5" customWidth="1"/>
    <col min="17" max="20" width="9.5" hidden="1" customWidth="1"/>
    <col min="21" max="21" width="7" customWidth="1"/>
    <col min="22" max="22" width="9.5" customWidth="1"/>
    <col min="23" max="26" width="9.5" hidden="1" customWidth="1"/>
    <col min="27" max="27" width="7" customWidth="1"/>
    <col min="28" max="28" width="9.5" customWidth="1"/>
    <col min="29" max="32" width="9.5" hidden="1" customWidth="1"/>
    <col min="33" max="33" width="10.19921875" customWidth="1"/>
    <col min="34" max="34" width="8.5" customWidth="1"/>
    <col min="35" max="38" width="8.5" hidden="1" customWidth="1"/>
    <col min="39" max="39" width="7.69921875" customWidth="1"/>
    <col min="40" max="40" width="7" customWidth="1"/>
    <col min="41" max="44" width="7" hidden="1" customWidth="1"/>
    <col min="45" max="45" width="10.796875" customWidth="1"/>
    <col min="46" max="46" width="9.5" customWidth="1"/>
    <col min="47" max="50" width="9.5" hidden="1" customWidth="1"/>
    <col min="51" max="51" width="12.19921875" customWidth="1"/>
    <col min="52" max="52" width="13.296875" customWidth="1"/>
    <col min="53" max="56" width="13.296875" hidden="1" customWidth="1"/>
    <col min="57" max="57" width="10.296875" customWidth="1"/>
    <col min="58" max="58" width="9.296875" customWidth="1"/>
    <col min="59" max="62" width="9.296875" hidden="1" customWidth="1"/>
    <col min="63" max="63" width="8.19921875" customWidth="1"/>
    <col min="64" max="64" width="8.69921875" customWidth="1"/>
    <col min="65" max="68" width="8.69921875" hidden="1" customWidth="1"/>
    <col min="69" max="69" width="9.69921875" customWidth="1"/>
    <col min="70" max="70" width="10.796875" customWidth="1"/>
    <col min="71" max="74" width="10.796875" hidden="1" customWidth="1"/>
    <col min="75" max="76" width="9.5" customWidth="1"/>
    <col min="77" max="80" width="13.296875" hidden="1" customWidth="1"/>
    <col min="81" max="82" width="9.296875" customWidth="1"/>
    <col min="83" max="84" width="14.19921875" customWidth="1"/>
  </cols>
  <sheetData>
    <row r="1" spans="1:84" ht="24" customHeight="1" x14ac:dyDescent="0.3">
      <c r="A1" s="76" t="s">
        <v>100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</row>
    <row r="2" spans="1:84" ht="15.75" customHeight="1" x14ac:dyDescent="0.3">
      <c r="A2" s="78" t="s">
        <v>97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80"/>
      <c r="CE2" s="30"/>
      <c r="CF2" s="30"/>
    </row>
    <row r="3" spans="1:84" ht="32.25" customHeight="1" x14ac:dyDescent="0.3">
      <c r="A3" s="3" t="s">
        <v>0</v>
      </c>
      <c r="B3" s="3" t="s">
        <v>35</v>
      </c>
      <c r="C3" s="3" t="s">
        <v>2</v>
      </c>
      <c r="D3" s="3" t="s">
        <v>3</v>
      </c>
      <c r="E3" s="5"/>
      <c r="F3" s="5"/>
      <c r="G3" s="5"/>
      <c r="H3" s="5"/>
      <c r="I3" s="66" t="s">
        <v>4</v>
      </c>
      <c r="J3" s="67"/>
      <c r="K3" s="15"/>
      <c r="L3" s="15"/>
      <c r="M3" s="15"/>
      <c r="N3" s="15"/>
      <c r="O3" s="66" t="s">
        <v>5</v>
      </c>
      <c r="P3" s="67"/>
      <c r="Q3" s="15"/>
      <c r="R3" s="15"/>
      <c r="S3" s="15"/>
      <c r="T3" s="15"/>
      <c r="U3" s="66" t="s">
        <v>77</v>
      </c>
      <c r="V3" s="67"/>
      <c r="W3" s="15"/>
      <c r="X3" s="15"/>
      <c r="Y3" s="15"/>
      <c r="Z3" s="15"/>
      <c r="AA3" s="66" t="s">
        <v>69</v>
      </c>
      <c r="AB3" s="67"/>
      <c r="AC3" s="15"/>
      <c r="AD3" s="15"/>
      <c r="AE3" s="15"/>
      <c r="AF3" s="15"/>
      <c r="AG3" s="66" t="s">
        <v>26</v>
      </c>
      <c r="AH3" s="67"/>
      <c r="AI3" s="15"/>
      <c r="AJ3" s="15"/>
      <c r="AK3" s="15"/>
      <c r="AL3" s="15"/>
      <c r="AM3" s="66" t="s">
        <v>6</v>
      </c>
      <c r="AN3" s="67"/>
      <c r="AO3" s="15"/>
      <c r="AP3" s="15"/>
      <c r="AQ3" s="15"/>
      <c r="AR3" s="15"/>
      <c r="AS3" s="66" t="s">
        <v>25</v>
      </c>
      <c r="AT3" s="67"/>
      <c r="AU3" s="15"/>
      <c r="AV3" s="15"/>
      <c r="AW3" s="15"/>
      <c r="AX3" s="15"/>
      <c r="AY3" s="66" t="s">
        <v>21</v>
      </c>
      <c r="AZ3" s="67"/>
      <c r="BA3" s="15"/>
      <c r="BB3" s="15"/>
      <c r="BC3" s="15"/>
      <c r="BD3" s="15"/>
      <c r="BE3" s="66" t="s">
        <v>27</v>
      </c>
      <c r="BF3" s="67"/>
      <c r="BG3" s="15"/>
      <c r="BH3" s="15"/>
      <c r="BI3" s="15"/>
      <c r="BJ3" s="15"/>
      <c r="BK3" s="66" t="s">
        <v>7</v>
      </c>
      <c r="BL3" s="67"/>
      <c r="BM3" s="15"/>
      <c r="BN3" s="15"/>
      <c r="BO3" s="15"/>
      <c r="BP3" s="15"/>
      <c r="BQ3" s="66" t="s">
        <v>8</v>
      </c>
      <c r="BR3" s="67"/>
      <c r="BS3" s="15"/>
      <c r="BT3" s="15"/>
      <c r="BU3" s="15"/>
      <c r="BV3" s="15"/>
      <c r="BW3" s="66" t="s">
        <v>24</v>
      </c>
      <c r="BX3" s="67"/>
      <c r="BY3" s="15"/>
      <c r="BZ3" s="15"/>
      <c r="CA3" s="15"/>
      <c r="CB3" s="15"/>
      <c r="CC3" s="66" t="s">
        <v>9</v>
      </c>
      <c r="CD3" s="81"/>
      <c r="CE3" s="72" t="s">
        <v>58</v>
      </c>
      <c r="CF3" s="73"/>
    </row>
    <row r="4" spans="1:84" ht="29.25" customHeight="1" x14ac:dyDescent="0.3">
      <c r="A4" s="82"/>
      <c r="B4" s="90" t="s">
        <v>81</v>
      </c>
      <c r="C4" s="90" t="s">
        <v>29</v>
      </c>
      <c r="D4" s="27"/>
      <c r="E4" s="27"/>
      <c r="F4" s="27"/>
      <c r="G4" s="27"/>
      <c r="H4" s="27"/>
      <c r="I4" s="22" t="s">
        <v>10</v>
      </c>
      <c r="J4" s="1" t="s">
        <v>11</v>
      </c>
      <c r="K4" s="1"/>
      <c r="L4" s="1"/>
      <c r="M4" s="1"/>
      <c r="N4" s="1"/>
      <c r="O4" s="22" t="s">
        <v>10</v>
      </c>
      <c r="P4" s="1" t="s">
        <v>11</v>
      </c>
      <c r="Q4" s="1"/>
      <c r="R4" s="1"/>
      <c r="S4" s="1"/>
      <c r="T4" s="1"/>
      <c r="U4" s="22" t="s">
        <v>10</v>
      </c>
      <c r="V4" s="1" t="s">
        <v>11</v>
      </c>
      <c r="W4" s="1"/>
      <c r="X4" s="1"/>
      <c r="Y4" s="1"/>
      <c r="Z4" s="1"/>
      <c r="AA4" s="22" t="s">
        <v>10</v>
      </c>
      <c r="AB4" s="1" t="s">
        <v>11</v>
      </c>
      <c r="AC4" s="1"/>
      <c r="AD4" s="1"/>
      <c r="AE4" s="1"/>
      <c r="AF4" s="1"/>
      <c r="AG4" s="22" t="s">
        <v>10</v>
      </c>
      <c r="AH4" s="1" t="s">
        <v>11</v>
      </c>
      <c r="AI4" s="1"/>
      <c r="AJ4" s="1"/>
      <c r="AK4" s="1"/>
      <c r="AL4" s="1"/>
      <c r="AM4" s="22" t="s">
        <v>10</v>
      </c>
      <c r="AN4" s="1" t="s">
        <v>11</v>
      </c>
      <c r="AO4" s="1"/>
      <c r="AP4" s="1"/>
      <c r="AQ4" s="1"/>
      <c r="AR4" s="1"/>
      <c r="AS4" s="22" t="s">
        <v>10</v>
      </c>
      <c r="AT4" s="1" t="s">
        <v>11</v>
      </c>
      <c r="AU4" s="1"/>
      <c r="AV4" s="1"/>
      <c r="AW4" s="1"/>
      <c r="AX4" s="1"/>
      <c r="AY4" s="22" t="s">
        <v>10</v>
      </c>
      <c r="AZ4" s="1" t="s">
        <v>11</v>
      </c>
      <c r="BA4" s="1"/>
      <c r="BB4" s="1"/>
      <c r="BC4" s="1"/>
      <c r="BD4" s="1"/>
      <c r="BE4" s="22" t="s">
        <v>10</v>
      </c>
      <c r="BF4" s="1" t="s">
        <v>11</v>
      </c>
      <c r="BG4" s="1"/>
      <c r="BH4" s="1"/>
      <c r="BI4" s="1"/>
      <c r="BJ4" s="1"/>
      <c r="BK4" s="22" t="s">
        <v>10</v>
      </c>
      <c r="BL4" s="1" t="s">
        <v>11</v>
      </c>
      <c r="BM4" s="1"/>
      <c r="BN4" s="1"/>
      <c r="BO4" s="1"/>
      <c r="BP4" s="1"/>
      <c r="BQ4" s="22" t="s">
        <v>10</v>
      </c>
      <c r="BR4" s="1" t="s">
        <v>11</v>
      </c>
      <c r="BS4" s="1"/>
      <c r="BT4" s="1"/>
      <c r="BU4" s="1"/>
      <c r="BV4" s="1"/>
      <c r="BW4" s="22" t="s">
        <v>10</v>
      </c>
      <c r="BX4" s="1" t="s">
        <v>11</v>
      </c>
      <c r="BY4" s="1"/>
      <c r="BZ4" s="1"/>
      <c r="CA4" s="1"/>
      <c r="CB4" s="1"/>
      <c r="CC4" s="22" t="s">
        <v>10</v>
      </c>
      <c r="CD4" s="31" t="s">
        <v>11</v>
      </c>
      <c r="CE4" s="22" t="s">
        <v>10</v>
      </c>
      <c r="CF4" s="31" t="s">
        <v>11</v>
      </c>
    </row>
    <row r="5" spans="1:84" ht="66" customHeight="1" x14ac:dyDescent="0.3">
      <c r="A5" s="83"/>
      <c r="B5" s="91"/>
      <c r="C5" s="83"/>
      <c r="D5" s="17">
        <v>1511</v>
      </c>
      <c r="E5" s="28"/>
      <c r="F5" s="28"/>
      <c r="G5" s="28"/>
      <c r="H5" s="28"/>
      <c r="I5" s="21">
        <v>825</v>
      </c>
      <c r="J5" s="19">
        <f>I5/D5</f>
        <v>0.54599602911978817</v>
      </c>
      <c r="K5" s="29"/>
      <c r="L5" s="29"/>
      <c r="M5" s="29"/>
      <c r="N5" s="29"/>
      <c r="O5" s="21">
        <v>673</v>
      </c>
      <c r="P5" s="19">
        <f>O5/D5</f>
        <v>0.4454003970880212</v>
      </c>
      <c r="Q5" s="29"/>
      <c r="R5" s="29"/>
      <c r="S5" s="29"/>
      <c r="T5" s="29"/>
      <c r="U5" s="21">
        <v>1</v>
      </c>
      <c r="V5" s="19">
        <f>U5/D5</f>
        <v>6.6181336863004633E-4</v>
      </c>
      <c r="W5" s="29"/>
      <c r="X5" s="29"/>
      <c r="Y5" s="29"/>
      <c r="Z5" s="29"/>
      <c r="AA5" s="21">
        <v>12</v>
      </c>
      <c r="AB5" s="19">
        <f>AA5/D5</f>
        <v>7.9417604235605555E-3</v>
      </c>
      <c r="AC5" s="29"/>
      <c r="AD5" s="29"/>
      <c r="AE5" s="29"/>
      <c r="AF5" s="29"/>
      <c r="AG5" s="21">
        <v>8</v>
      </c>
      <c r="AH5" s="19">
        <f>AG5/D5</f>
        <v>5.2945069490403706E-3</v>
      </c>
      <c r="AI5" s="29"/>
      <c r="AJ5" s="29"/>
      <c r="AK5" s="29"/>
      <c r="AL5" s="29"/>
      <c r="AM5" s="21">
        <v>59</v>
      </c>
      <c r="AN5" s="19">
        <f>AM5/D5</f>
        <v>3.9046988749172735E-2</v>
      </c>
      <c r="AO5" s="29"/>
      <c r="AP5" s="29"/>
      <c r="AQ5" s="29"/>
      <c r="AR5" s="29"/>
      <c r="AS5" s="21">
        <v>87</v>
      </c>
      <c r="AT5" s="19">
        <f>AS5/D5</f>
        <v>5.7577763070814032E-2</v>
      </c>
      <c r="AU5" s="29"/>
      <c r="AV5" s="29"/>
      <c r="AW5" s="29"/>
      <c r="AX5" s="29"/>
      <c r="AY5" s="21">
        <v>468</v>
      </c>
      <c r="AZ5" s="19">
        <f>AY5/D5</f>
        <v>0.30972865651886167</v>
      </c>
      <c r="BA5" s="29"/>
      <c r="BB5" s="29"/>
      <c r="BC5" s="29"/>
      <c r="BD5" s="29"/>
      <c r="BE5" s="21">
        <v>1</v>
      </c>
      <c r="BF5" s="19">
        <f>BE5/D5</f>
        <v>6.6181336863004633E-4</v>
      </c>
      <c r="BG5" s="29"/>
      <c r="BH5" s="29"/>
      <c r="BI5" s="29"/>
      <c r="BJ5" s="29"/>
      <c r="BK5" s="21">
        <v>614</v>
      </c>
      <c r="BL5" s="19">
        <f>BK5/D5</f>
        <v>0.40635340833884842</v>
      </c>
      <c r="BM5" s="29"/>
      <c r="BN5" s="29"/>
      <c r="BO5" s="29"/>
      <c r="BP5" s="29"/>
      <c r="BQ5" s="21">
        <v>40</v>
      </c>
      <c r="BR5" s="19">
        <f>BQ5/D5</f>
        <v>2.6472534745201854E-2</v>
      </c>
      <c r="BS5" s="29"/>
      <c r="BT5" s="29"/>
      <c r="BU5" s="29"/>
      <c r="BV5" s="29"/>
      <c r="BW5" s="21">
        <v>130</v>
      </c>
      <c r="BX5" s="19">
        <f>BW5/D5</f>
        <v>8.6035737921906025E-2</v>
      </c>
      <c r="BY5" s="29"/>
      <c r="BZ5" s="29"/>
      <c r="CA5" s="29"/>
      <c r="CB5" s="29"/>
      <c r="CC5" s="21">
        <v>6</v>
      </c>
      <c r="CD5" s="32">
        <f>CC5/D5</f>
        <v>3.9708802117802778E-3</v>
      </c>
      <c r="CE5" s="21">
        <v>98</v>
      </c>
      <c r="CF5" s="32">
        <f>CE5/D5</f>
        <v>6.4857710125744539E-2</v>
      </c>
    </row>
    <row r="6" spans="1:84" s="20" customFormat="1" ht="28.5" customHeight="1" x14ac:dyDescent="0.3">
      <c r="A6" s="84" t="s">
        <v>12</v>
      </c>
      <c r="B6" s="90" t="s">
        <v>81</v>
      </c>
      <c r="C6" s="18" t="s">
        <v>13</v>
      </c>
      <c r="D6" s="17">
        <v>22</v>
      </c>
      <c r="E6" s="17"/>
      <c r="F6" s="17"/>
      <c r="G6" s="17"/>
      <c r="H6" s="17"/>
      <c r="I6" s="21">
        <v>11</v>
      </c>
      <c r="J6" s="19">
        <f>I6/$D$6</f>
        <v>0.5</v>
      </c>
      <c r="K6" s="19"/>
      <c r="L6" s="19"/>
      <c r="M6" s="19"/>
      <c r="N6" s="19"/>
      <c r="O6" s="21">
        <v>11</v>
      </c>
      <c r="P6" s="19">
        <f>O6/$D$6</f>
        <v>0.5</v>
      </c>
      <c r="Q6" s="19"/>
      <c r="R6" s="19"/>
      <c r="S6" s="19"/>
      <c r="T6" s="19"/>
      <c r="U6" s="21">
        <v>0</v>
      </c>
      <c r="V6" s="19">
        <f>U6/$D$6</f>
        <v>0</v>
      </c>
      <c r="W6" s="19"/>
      <c r="X6" s="19"/>
      <c r="Y6" s="19"/>
      <c r="Z6" s="19"/>
      <c r="AA6" s="21">
        <v>0</v>
      </c>
      <c r="AB6" s="19">
        <f>AA6/$D$6</f>
        <v>0</v>
      </c>
      <c r="AC6" s="19"/>
      <c r="AD6" s="19"/>
      <c r="AE6" s="19"/>
      <c r="AF6" s="19"/>
      <c r="AG6" s="21">
        <v>0</v>
      </c>
      <c r="AH6" s="19">
        <f>AG6/$D$6</f>
        <v>0</v>
      </c>
      <c r="AI6" s="19"/>
      <c r="AJ6" s="19"/>
      <c r="AK6" s="19"/>
      <c r="AL6" s="19"/>
      <c r="AM6" s="21">
        <v>0</v>
      </c>
      <c r="AN6" s="19">
        <f>AM6/$D$6</f>
        <v>0</v>
      </c>
      <c r="AO6" s="19"/>
      <c r="AP6" s="19"/>
      <c r="AQ6" s="19"/>
      <c r="AR6" s="19"/>
      <c r="AS6" s="21">
        <v>10</v>
      </c>
      <c r="AT6" s="19">
        <f>AS6/$D$6</f>
        <v>0.45454545454545453</v>
      </c>
      <c r="AU6" s="19"/>
      <c r="AV6" s="19"/>
      <c r="AW6" s="19"/>
      <c r="AX6" s="19"/>
      <c r="AY6" s="21">
        <v>5</v>
      </c>
      <c r="AZ6" s="19">
        <f>AY6/$D$6</f>
        <v>0.22727272727272727</v>
      </c>
      <c r="BA6" s="19"/>
      <c r="BB6" s="19"/>
      <c r="BC6" s="19"/>
      <c r="BD6" s="19"/>
      <c r="BE6" s="21">
        <v>0</v>
      </c>
      <c r="BF6" s="19">
        <f>BE6/$D$6</f>
        <v>0</v>
      </c>
      <c r="BG6" s="19"/>
      <c r="BH6" s="19"/>
      <c r="BI6" s="19"/>
      <c r="BJ6" s="19"/>
      <c r="BK6" s="21">
        <v>4</v>
      </c>
      <c r="BL6" s="19">
        <f>BK6/$D$6</f>
        <v>0.18181818181818182</v>
      </c>
      <c r="BM6" s="19"/>
      <c r="BN6" s="19"/>
      <c r="BO6" s="19"/>
      <c r="BP6" s="19"/>
      <c r="BQ6" s="21">
        <v>1</v>
      </c>
      <c r="BR6" s="19">
        <f>BQ6/$D$6</f>
        <v>4.5454545454545456E-2</v>
      </c>
      <c r="BS6" s="19"/>
      <c r="BT6" s="19"/>
      <c r="BU6" s="19"/>
      <c r="BV6" s="19"/>
      <c r="BW6" s="21">
        <v>1</v>
      </c>
      <c r="BX6" s="19">
        <f>BW6/$D$6</f>
        <v>4.5454545454545456E-2</v>
      </c>
      <c r="BY6" s="19"/>
      <c r="BZ6" s="19"/>
      <c r="CA6" s="19"/>
      <c r="CB6" s="19"/>
      <c r="CC6" s="21">
        <v>0</v>
      </c>
      <c r="CD6" s="32">
        <f>CC6/$D$6</f>
        <v>0</v>
      </c>
      <c r="CE6" s="21">
        <v>1</v>
      </c>
      <c r="CF6" s="32">
        <f t="shared" ref="CF6:CF10" si="0">CE6/D6</f>
        <v>4.5454545454545456E-2</v>
      </c>
    </row>
    <row r="7" spans="1:84" s="20" customFormat="1" ht="30" customHeight="1" x14ac:dyDescent="0.3">
      <c r="A7" s="85"/>
      <c r="B7" s="94"/>
      <c r="C7" s="18" t="s">
        <v>14</v>
      </c>
      <c r="D7" s="17">
        <v>18</v>
      </c>
      <c r="E7" s="17"/>
      <c r="F7" s="17"/>
      <c r="G7" s="17"/>
      <c r="H7" s="17"/>
      <c r="I7" s="21">
        <v>18</v>
      </c>
      <c r="J7" s="19">
        <f>I7/$D7</f>
        <v>1</v>
      </c>
      <c r="K7" s="19"/>
      <c r="L7" s="19"/>
      <c r="M7" s="19"/>
      <c r="N7" s="19"/>
      <c r="O7" s="21">
        <v>0</v>
      </c>
      <c r="P7" s="19">
        <f>O7/$D7</f>
        <v>0</v>
      </c>
      <c r="Q7" s="19"/>
      <c r="R7" s="19"/>
      <c r="S7" s="19"/>
      <c r="T7" s="19"/>
      <c r="U7" s="21">
        <v>0</v>
      </c>
      <c r="V7" s="19">
        <f>U7/$D7</f>
        <v>0</v>
      </c>
      <c r="W7" s="19"/>
      <c r="X7" s="19"/>
      <c r="Y7" s="19"/>
      <c r="Z7" s="19"/>
      <c r="AA7" s="21">
        <v>0</v>
      </c>
      <c r="AB7" s="19">
        <f>AA7/$D7</f>
        <v>0</v>
      </c>
      <c r="AC7" s="19"/>
      <c r="AD7" s="19"/>
      <c r="AE7" s="19"/>
      <c r="AF7" s="19"/>
      <c r="AG7" s="21">
        <v>0</v>
      </c>
      <c r="AH7" s="19">
        <f>AG7/$D7</f>
        <v>0</v>
      </c>
      <c r="AI7" s="19"/>
      <c r="AJ7" s="19"/>
      <c r="AK7" s="19"/>
      <c r="AL7" s="19"/>
      <c r="AM7" s="21">
        <v>0</v>
      </c>
      <c r="AN7" s="19">
        <f>AM7/$D7</f>
        <v>0</v>
      </c>
      <c r="AO7" s="19"/>
      <c r="AP7" s="19"/>
      <c r="AQ7" s="19"/>
      <c r="AR7" s="19"/>
      <c r="AS7" s="21">
        <v>1</v>
      </c>
      <c r="AT7" s="19">
        <f>AS7/$D7</f>
        <v>5.5555555555555552E-2</v>
      </c>
      <c r="AU7" s="19"/>
      <c r="AV7" s="19"/>
      <c r="AW7" s="19"/>
      <c r="AX7" s="19"/>
      <c r="AY7" s="21">
        <v>8</v>
      </c>
      <c r="AZ7" s="19">
        <f>AY7/$D7</f>
        <v>0.44444444444444442</v>
      </c>
      <c r="BA7" s="19"/>
      <c r="BB7" s="19"/>
      <c r="BC7" s="19"/>
      <c r="BD7" s="19"/>
      <c r="BE7" s="21">
        <v>0</v>
      </c>
      <c r="BF7" s="19">
        <f>BE7/$D7</f>
        <v>0</v>
      </c>
      <c r="BG7" s="19"/>
      <c r="BH7" s="19"/>
      <c r="BI7" s="19"/>
      <c r="BJ7" s="19"/>
      <c r="BK7" s="21">
        <v>9</v>
      </c>
      <c r="BL7" s="19">
        <f>BK7/$D7</f>
        <v>0.5</v>
      </c>
      <c r="BM7" s="19"/>
      <c r="BN7" s="19"/>
      <c r="BO7" s="19"/>
      <c r="BP7" s="19"/>
      <c r="BQ7" s="21">
        <v>0</v>
      </c>
      <c r="BR7" s="19">
        <f>BQ7/$D7</f>
        <v>0</v>
      </c>
      <c r="BS7" s="19"/>
      <c r="BT7" s="19"/>
      <c r="BU7" s="19"/>
      <c r="BV7" s="19"/>
      <c r="BW7" s="21">
        <v>0</v>
      </c>
      <c r="BX7" s="19">
        <f>BW7/$D7</f>
        <v>0</v>
      </c>
      <c r="BY7" s="19"/>
      <c r="BZ7" s="19"/>
      <c r="CA7" s="19"/>
      <c r="CB7" s="19"/>
      <c r="CC7" s="21">
        <v>0</v>
      </c>
      <c r="CD7" s="32">
        <f>CC7/$D7</f>
        <v>0</v>
      </c>
      <c r="CE7" s="21">
        <v>0</v>
      </c>
      <c r="CF7" s="32">
        <f t="shared" si="0"/>
        <v>0</v>
      </c>
    </row>
    <row r="8" spans="1:84" s="20" customFormat="1" ht="33" customHeight="1" x14ac:dyDescent="0.3">
      <c r="A8" s="85"/>
      <c r="B8" s="94"/>
      <c r="C8" s="18" t="s">
        <v>32</v>
      </c>
      <c r="D8" s="17">
        <v>13</v>
      </c>
      <c r="E8" s="17"/>
      <c r="F8" s="17"/>
      <c r="G8" s="17"/>
      <c r="H8" s="17"/>
      <c r="I8" s="21">
        <v>6</v>
      </c>
      <c r="J8" s="19">
        <f>I8/$D8</f>
        <v>0.46153846153846156</v>
      </c>
      <c r="K8" s="19"/>
      <c r="L8" s="19"/>
      <c r="M8" s="19"/>
      <c r="N8" s="19"/>
      <c r="O8" s="21">
        <v>7</v>
      </c>
      <c r="P8" s="19">
        <f>O8/$D8</f>
        <v>0.53846153846153844</v>
      </c>
      <c r="Q8" s="19"/>
      <c r="R8" s="19"/>
      <c r="S8" s="19"/>
      <c r="T8" s="19"/>
      <c r="U8" s="21">
        <v>0</v>
      </c>
      <c r="V8" s="19">
        <f>U8/$D8</f>
        <v>0</v>
      </c>
      <c r="W8" s="19"/>
      <c r="X8" s="19"/>
      <c r="Y8" s="19"/>
      <c r="Z8" s="19"/>
      <c r="AA8" s="21">
        <v>0</v>
      </c>
      <c r="AB8" s="19">
        <f>AA8/$D8</f>
        <v>0</v>
      </c>
      <c r="AC8" s="19"/>
      <c r="AD8" s="19"/>
      <c r="AE8" s="19"/>
      <c r="AF8" s="19"/>
      <c r="AG8" s="21">
        <v>0</v>
      </c>
      <c r="AH8" s="19">
        <f>AG8/$D8</f>
        <v>0</v>
      </c>
      <c r="AI8" s="19"/>
      <c r="AJ8" s="19"/>
      <c r="AK8" s="19"/>
      <c r="AL8" s="19"/>
      <c r="AM8" s="21">
        <v>0</v>
      </c>
      <c r="AN8" s="19">
        <f>AM8/$D8</f>
        <v>0</v>
      </c>
      <c r="AO8" s="19"/>
      <c r="AP8" s="19"/>
      <c r="AQ8" s="19"/>
      <c r="AR8" s="19"/>
      <c r="AS8" s="21">
        <v>0</v>
      </c>
      <c r="AT8" s="19">
        <f>AS8/$D8</f>
        <v>0</v>
      </c>
      <c r="AU8" s="19"/>
      <c r="AV8" s="19"/>
      <c r="AW8" s="19"/>
      <c r="AX8" s="19"/>
      <c r="AY8" s="21">
        <v>6</v>
      </c>
      <c r="AZ8" s="19">
        <f>AY8/$D8</f>
        <v>0.46153846153846156</v>
      </c>
      <c r="BA8" s="19"/>
      <c r="BB8" s="19"/>
      <c r="BC8" s="19"/>
      <c r="BD8" s="19"/>
      <c r="BE8" s="21">
        <v>0</v>
      </c>
      <c r="BF8" s="19">
        <f>BE8/$D8</f>
        <v>0</v>
      </c>
      <c r="BG8" s="19"/>
      <c r="BH8" s="19"/>
      <c r="BI8" s="19"/>
      <c r="BJ8" s="19"/>
      <c r="BK8" s="21">
        <v>7</v>
      </c>
      <c r="BL8" s="19">
        <f>BK8/$D8</f>
        <v>0.53846153846153844</v>
      </c>
      <c r="BM8" s="19"/>
      <c r="BN8" s="19"/>
      <c r="BO8" s="19"/>
      <c r="BP8" s="19"/>
      <c r="BQ8" s="21">
        <v>0</v>
      </c>
      <c r="BR8" s="19">
        <f>BQ8/$D8</f>
        <v>0</v>
      </c>
      <c r="BS8" s="19"/>
      <c r="BT8" s="19"/>
      <c r="BU8" s="19"/>
      <c r="BV8" s="19"/>
      <c r="BW8" s="21">
        <v>0</v>
      </c>
      <c r="BX8" s="19">
        <f>BW8/$D8</f>
        <v>0</v>
      </c>
      <c r="BY8" s="19"/>
      <c r="BZ8" s="19"/>
      <c r="CA8" s="19"/>
      <c r="CB8" s="19"/>
      <c r="CC8" s="21">
        <v>0</v>
      </c>
      <c r="CD8" s="32">
        <f>CC8/$D8</f>
        <v>0</v>
      </c>
      <c r="CE8" s="21">
        <v>0</v>
      </c>
      <c r="CF8" s="32">
        <f t="shared" si="0"/>
        <v>0</v>
      </c>
    </row>
    <row r="9" spans="1:84" s="20" customFormat="1" ht="33" customHeight="1" x14ac:dyDescent="0.3">
      <c r="A9" s="85"/>
      <c r="B9" s="94"/>
      <c r="C9" s="18" t="s">
        <v>15</v>
      </c>
      <c r="D9" s="17">
        <v>67</v>
      </c>
      <c r="E9" s="17"/>
      <c r="F9" s="17"/>
      <c r="G9" s="17"/>
      <c r="H9" s="17"/>
      <c r="I9" s="21">
        <v>27</v>
      </c>
      <c r="J9" s="19">
        <f>I9/$D9</f>
        <v>0.40298507462686567</v>
      </c>
      <c r="K9" s="19"/>
      <c r="L9" s="19"/>
      <c r="M9" s="19"/>
      <c r="N9" s="19"/>
      <c r="O9" s="21">
        <v>40</v>
      </c>
      <c r="P9" s="19">
        <f>O9/$D9</f>
        <v>0.59701492537313428</v>
      </c>
      <c r="Q9" s="19"/>
      <c r="R9" s="19"/>
      <c r="S9" s="19"/>
      <c r="T9" s="19"/>
      <c r="U9" s="21">
        <v>0</v>
      </c>
      <c r="V9" s="19">
        <f>U9/$D9</f>
        <v>0</v>
      </c>
      <c r="W9" s="19"/>
      <c r="X9" s="19"/>
      <c r="Y9" s="19"/>
      <c r="Z9" s="19"/>
      <c r="AA9" s="21">
        <v>0</v>
      </c>
      <c r="AB9" s="19">
        <f>AA9/$D9</f>
        <v>0</v>
      </c>
      <c r="AC9" s="19"/>
      <c r="AD9" s="19"/>
      <c r="AE9" s="19"/>
      <c r="AF9" s="19"/>
      <c r="AG9" s="21">
        <v>2</v>
      </c>
      <c r="AH9" s="19">
        <f>AG9/$D9</f>
        <v>2.9850746268656716E-2</v>
      </c>
      <c r="AI9" s="19"/>
      <c r="AJ9" s="19"/>
      <c r="AK9" s="19"/>
      <c r="AL9" s="19"/>
      <c r="AM9" s="21">
        <v>3</v>
      </c>
      <c r="AN9" s="19">
        <f>AM9/$D9</f>
        <v>4.4776119402985072E-2</v>
      </c>
      <c r="AO9" s="19"/>
      <c r="AP9" s="19"/>
      <c r="AQ9" s="19"/>
      <c r="AR9" s="19"/>
      <c r="AS9" s="21">
        <v>0</v>
      </c>
      <c r="AT9" s="19">
        <f>AS9/$D9</f>
        <v>0</v>
      </c>
      <c r="AU9" s="19"/>
      <c r="AV9" s="19"/>
      <c r="AW9" s="19"/>
      <c r="AX9" s="19"/>
      <c r="AY9" s="21">
        <v>17</v>
      </c>
      <c r="AZ9" s="19">
        <f>AY9/$D9</f>
        <v>0.2537313432835821</v>
      </c>
      <c r="BA9" s="19"/>
      <c r="BB9" s="19"/>
      <c r="BC9" s="19"/>
      <c r="BD9" s="19"/>
      <c r="BE9" s="21">
        <v>0</v>
      </c>
      <c r="BF9" s="19">
        <f>BE9/$D9</f>
        <v>0</v>
      </c>
      <c r="BG9" s="19"/>
      <c r="BH9" s="19"/>
      <c r="BI9" s="19"/>
      <c r="BJ9" s="19"/>
      <c r="BK9" s="21">
        <v>33</v>
      </c>
      <c r="BL9" s="19">
        <f>BK9/$D9</f>
        <v>0.4925373134328358</v>
      </c>
      <c r="BM9" s="19"/>
      <c r="BN9" s="19"/>
      <c r="BO9" s="19"/>
      <c r="BP9" s="19"/>
      <c r="BQ9" s="21">
        <v>4</v>
      </c>
      <c r="BR9" s="19">
        <f>BQ9/$D9</f>
        <v>5.9701492537313432E-2</v>
      </c>
      <c r="BS9" s="19"/>
      <c r="BT9" s="19"/>
      <c r="BU9" s="19"/>
      <c r="BV9" s="19"/>
      <c r="BW9" s="21">
        <v>6</v>
      </c>
      <c r="BX9" s="19">
        <f>BW9/$D9</f>
        <v>8.9552238805970144E-2</v>
      </c>
      <c r="BY9" s="19"/>
      <c r="BZ9" s="19"/>
      <c r="CA9" s="19"/>
      <c r="CB9" s="19"/>
      <c r="CC9" s="21">
        <v>1</v>
      </c>
      <c r="CD9" s="32">
        <f>CC9/$D9</f>
        <v>1.4925373134328358E-2</v>
      </c>
      <c r="CE9" s="21">
        <v>1</v>
      </c>
      <c r="CF9" s="32">
        <f t="shared" si="0"/>
        <v>1.4925373134328358E-2</v>
      </c>
    </row>
    <row r="10" spans="1:84" s="20" customFormat="1" ht="29.25" customHeight="1" x14ac:dyDescent="0.3">
      <c r="A10" s="85"/>
      <c r="B10" s="94"/>
      <c r="C10" s="23" t="s">
        <v>10</v>
      </c>
      <c r="D10" s="24">
        <f>SUM(D6:D9)</f>
        <v>120</v>
      </c>
      <c r="E10" s="24"/>
      <c r="F10" s="24"/>
      <c r="G10" s="24"/>
      <c r="H10" s="24"/>
      <c r="I10" s="25">
        <f>SUM(I6:I9)</f>
        <v>62</v>
      </c>
      <c r="J10" s="19">
        <f>I10/$D10</f>
        <v>0.51666666666666672</v>
      </c>
      <c r="K10" s="26"/>
      <c r="L10" s="26"/>
      <c r="M10" s="26"/>
      <c r="N10" s="26"/>
      <c r="O10" s="25">
        <f>SUM(O6:O9)</f>
        <v>58</v>
      </c>
      <c r="P10" s="19">
        <f>O10/$D10</f>
        <v>0.48333333333333334</v>
      </c>
      <c r="Q10" s="26"/>
      <c r="R10" s="26"/>
      <c r="S10" s="26"/>
      <c r="T10" s="26"/>
      <c r="U10" s="25">
        <f>SUM(U6:U9)</f>
        <v>0</v>
      </c>
      <c r="V10" s="19">
        <f>U10/$D10</f>
        <v>0</v>
      </c>
      <c r="W10" s="26"/>
      <c r="X10" s="26"/>
      <c r="Y10" s="26"/>
      <c r="Z10" s="26"/>
      <c r="AA10" s="25">
        <f>SUM(AA6:AA9)</f>
        <v>0</v>
      </c>
      <c r="AB10" s="19">
        <f>AA10/$D10</f>
        <v>0</v>
      </c>
      <c r="AC10" s="26"/>
      <c r="AD10" s="26"/>
      <c r="AE10" s="26"/>
      <c r="AF10" s="26"/>
      <c r="AG10" s="25">
        <f>SUM(AG6:AG9)</f>
        <v>2</v>
      </c>
      <c r="AH10" s="19">
        <f>AG10/$D10</f>
        <v>1.6666666666666666E-2</v>
      </c>
      <c r="AI10" s="26"/>
      <c r="AJ10" s="26"/>
      <c r="AK10" s="26"/>
      <c r="AL10" s="26"/>
      <c r="AM10" s="25">
        <f>SUM(AM6:AM9)</f>
        <v>3</v>
      </c>
      <c r="AN10" s="19">
        <f>AM10/$D10</f>
        <v>2.5000000000000001E-2</v>
      </c>
      <c r="AO10" s="26"/>
      <c r="AP10" s="26"/>
      <c r="AQ10" s="26"/>
      <c r="AR10" s="26"/>
      <c r="AS10" s="25">
        <f>SUM(AS6:AS9)</f>
        <v>11</v>
      </c>
      <c r="AT10" s="19">
        <f>AS10/$D10</f>
        <v>9.166666666666666E-2</v>
      </c>
      <c r="AU10" s="26"/>
      <c r="AV10" s="26"/>
      <c r="AW10" s="26"/>
      <c r="AX10" s="26"/>
      <c r="AY10" s="25">
        <f>SUM(AY6:AY9)</f>
        <v>36</v>
      </c>
      <c r="AZ10" s="19">
        <f>AY10/$D10</f>
        <v>0.3</v>
      </c>
      <c r="BA10" s="26"/>
      <c r="BB10" s="26"/>
      <c r="BC10" s="26"/>
      <c r="BD10" s="26"/>
      <c r="BE10" s="25">
        <f>SUM(BE6:BE9)</f>
        <v>0</v>
      </c>
      <c r="BF10" s="19">
        <f>BE10/$D10</f>
        <v>0</v>
      </c>
      <c r="BG10" s="26"/>
      <c r="BH10" s="26"/>
      <c r="BI10" s="26"/>
      <c r="BJ10" s="26"/>
      <c r="BK10" s="25">
        <f>SUM(BK6:BK9)</f>
        <v>53</v>
      </c>
      <c r="BL10" s="19">
        <f>BK10/$D10</f>
        <v>0.44166666666666665</v>
      </c>
      <c r="BM10" s="26"/>
      <c r="BN10" s="26"/>
      <c r="BO10" s="26"/>
      <c r="BP10" s="26"/>
      <c r="BQ10" s="25">
        <f>SUM(BQ6:BQ9)</f>
        <v>5</v>
      </c>
      <c r="BR10" s="19">
        <f>BQ10/$D10</f>
        <v>4.1666666666666664E-2</v>
      </c>
      <c r="BS10" s="26"/>
      <c r="BT10" s="26"/>
      <c r="BU10" s="26"/>
      <c r="BV10" s="26"/>
      <c r="BW10" s="25">
        <f>SUM(BW6:BW9)</f>
        <v>7</v>
      </c>
      <c r="BX10" s="19">
        <f>BW10/$D10</f>
        <v>5.8333333333333334E-2</v>
      </c>
      <c r="BY10" s="26"/>
      <c r="BZ10" s="26"/>
      <c r="CA10" s="26"/>
      <c r="CB10" s="26"/>
      <c r="CC10" s="25">
        <f>SUM(CC6:CC9)</f>
        <v>1</v>
      </c>
      <c r="CD10" s="32">
        <f>CC10/$D10</f>
        <v>8.3333333333333332E-3</v>
      </c>
      <c r="CE10" s="25">
        <f>SUM(CE6:CE9)</f>
        <v>2</v>
      </c>
      <c r="CF10" s="32">
        <f t="shared" si="0"/>
        <v>1.6666666666666666E-2</v>
      </c>
    </row>
    <row r="11" spans="1:84" ht="12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2"/>
      <c r="CE11" s="2"/>
      <c r="CF11" s="2"/>
    </row>
    <row r="12" spans="1:84" ht="16.5" customHeight="1" x14ac:dyDescent="0.3">
      <c r="A12" s="86" t="s">
        <v>98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8"/>
      <c r="CE12" s="30"/>
      <c r="CF12" s="30"/>
    </row>
    <row r="13" spans="1:84" ht="33" customHeight="1" x14ac:dyDescent="0.35">
      <c r="A13" s="3" t="s">
        <v>0</v>
      </c>
      <c r="B13" s="3" t="s">
        <v>1</v>
      </c>
      <c r="C13" s="3" t="s">
        <v>2</v>
      </c>
      <c r="D13" s="3" t="s">
        <v>16</v>
      </c>
      <c r="E13" s="5"/>
      <c r="F13" s="5"/>
      <c r="G13" s="5"/>
      <c r="H13" s="5"/>
      <c r="I13" s="66" t="s">
        <v>4</v>
      </c>
      <c r="J13" s="67"/>
      <c r="K13" s="15"/>
      <c r="L13" s="15"/>
      <c r="M13" s="15"/>
      <c r="N13" s="15"/>
      <c r="O13" s="66" t="s">
        <v>5</v>
      </c>
      <c r="P13" s="67"/>
      <c r="Q13" s="15"/>
      <c r="R13" s="15"/>
      <c r="S13" s="15"/>
      <c r="T13" s="15"/>
      <c r="U13" s="66" t="s">
        <v>77</v>
      </c>
      <c r="V13" s="67"/>
      <c r="W13" s="15"/>
      <c r="X13" s="15"/>
      <c r="Y13" s="15"/>
      <c r="Z13" s="15"/>
      <c r="AA13" s="66" t="s">
        <v>69</v>
      </c>
      <c r="AB13" s="67"/>
      <c r="AC13" s="15"/>
      <c r="AD13" s="15"/>
      <c r="AE13" s="15"/>
      <c r="AF13" s="15"/>
      <c r="AG13" s="66" t="s">
        <v>26</v>
      </c>
      <c r="AH13" s="67"/>
      <c r="AI13" s="15"/>
      <c r="AJ13" s="15"/>
      <c r="AK13" s="15"/>
      <c r="AL13" s="15"/>
      <c r="AM13" s="66" t="s">
        <v>6</v>
      </c>
      <c r="AN13" s="67"/>
      <c r="AO13" s="15"/>
      <c r="AP13" s="15"/>
      <c r="AQ13" s="15"/>
      <c r="AR13" s="15"/>
      <c r="AS13" s="66" t="s">
        <v>25</v>
      </c>
      <c r="AT13" s="67"/>
      <c r="AU13" s="15"/>
      <c r="AV13" s="15"/>
      <c r="AW13" s="15"/>
      <c r="AX13" s="15"/>
      <c r="AY13" s="66" t="s">
        <v>21</v>
      </c>
      <c r="AZ13" s="67"/>
      <c r="BA13" s="15"/>
      <c r="BB13" s="15"/>
      <c r="BC13" s="15"/>
      <c r="BD13" s="15"/>
      <c r="BE13" s="66" t="s">
        <v>27</v>
      </c>
      <c r="BF13" s="67"/>
      <c r="BG13" s="15"/>
      <c r="BH13" s="15"/>
      <c r="BI13" s="15"/>
      <c r="BJ13" s="15"/>
      <c r="BK13" s="66" t="s">
        <v>7</v>
      </c>
      <c r="BL13" s="67"/>
      <c r="BM13" s="15"/>
      <c r="BN13" s="15"/>
      <c r="BO13" s="15"/>
      <c r="BP13" s="15"/>
      <c r="BQ13" s="66" t="s">
        <v>8</v>
      </c>
      <c r="BR13" s="67"/>
      <c r="BS13" s="15"/>
      <c r="BT13" s="15"/>
      <c r="BU13" s="15"/>
      <c r="BV13" s="15"/>
      <c r="BW13" s="66" t="s">
        <v>24</v>
      </c>
      <c r="BX13" s="67"/>
      <c r="BY13" s="15"/>
      <c r="BZ13" s="15"/>
      <c r="CA13" s="15"/>
      <c r="CB13" s="15"/>
      <c r="CC13" s="66" t="s">
        <v>9</v>
      </c>
      <c r="CD13" s="67"/>
      <c r="CE13" s="74" t="s">
        <v>78</v>
      </c>
      <c r="CF13" s="75"/>
    </row>
    <row r="14" spans="1:84" ht="42" customHeight="1" x14ac:dyDescent="0.35">
      <c r="A14" s="84" t="s">
        <v>28</v>
      </c>
      <c r="B14" s="90" t="s">
        <v>82</v>
      </c>
      <c r="C14" s="90" t="s">
        <v>29</v>
      </c>
      <c r="D14" s="3" t="s">
        <v>17</v>
      </c>
      <c r="E14" s="4"/>
      <c r="F14" s="4"/>
      <c r="G14" s="4"/>
      <c r="H14" s="4"/>
      <c r="I14" s="68">
        <v>0.38900000000000001</v>
      </c>
      <c r="J14" s="69"/>
      <c r="K14" s="13"/>
      <c r="L14" s="13"/>
      <c r="M14" s="13"/>
      <c r="N14" s="13"/>
      <c r="O14" s="68">
        <v>0.40675</v>
      </c>
      <c r="P14" s="69"/>
      <c r="Q14" s="13"/>
      <c r="R14" s="13"/>
      <c r="S14" s="13"/>
      <c r="T14" s="13"/>
      <c r="U14" s="68" t="s">
        <v>73</v>
      </c>
      <c r="V14" s="69"/>
      <c r="W14" s="13"/>
      <c r="X14" s="13"/>
      <c r="Y14" s="13"/>
      <c r="Z14" s="13"/>
      <c r="AA14" s="68" t="s">
        <v>73</v>
      </c>
      <c r="AB14" s="69"/>
      <c r="AC14" s="13"/>
      <c r="AD14" s="13"/>
      <c r="AE14" s="13"/>
      <c r="AF14" s="13"/>
      <c r="AG14" s="92" t="s">
        <v>31</v>
      </c>
      <c r="AH14" s="93"/>
      <c r="AI14" s="14"/>
      <c r="AJ14" s="14"/>
      <c r="AK14" s="14"/>
      <c r="AL14" s="14"/>
      <c r="AM14" s="68">
        <v>0.47370000000000001</v>
      </c>
      <c r="AN14" s="69"/>
      <c r="AO14" s="13"/>
      <c r="AP14" s="13"/>
      <c r="AQ14" s="13"/>
      <c r="AR14" s="13"/>
      <c r="AS14" s="68">
        <v>0.25</v>
      </c>
      <c r="AT14" s="69"/>
      <c r="AU14" s="13"/>
      <c r="AV14" s="13"/>
      <c r="AW14" s="13"/>
      <c r="AX14" s="13"/>
      <c r="AY14" s="68">
        <v>0.37080000000000002</v>
      </c>
      <c r="AZ14" s="69"/>
      <c r="BA14" s="13"/>
      <c r="BB14" s="13"/>
      <c r="BC14" s="13"/>
      <c r="BD14" s="13"/>
      <c r="BE14" s="92" t="s">
        <v>31</v>
      </c>
      <c r="BF14" s="93"/>
      <c r="BG14" s="14"/>
      <c r="BH14" s="14"/>
      <c r="BI14" s="14"/>
      <c r="BJ14" s="14"/>
      <c r="BK14" s="68">
        <v>0.42430000000000001</v>
      </c>
      <c r="BL14" s="69"/>
      <c r="BM14" s="13"/>
      <c r="BN14" s="13"/>
      <c r="BO14" s="13"/>
      <c r="BP14" s="13"/>
      <c r="BQ14" s="68">
        <v>0.3448</v>
      </c>
      <c r="BR14" s="69"/>
      <c r="BS14" s="13"/>
      <c r="BT14" s="13"/>
      <c r="BU14" s="13"/>
      <c r="BV14" s="13"/>
      <c r="BW14" s="68">
        <v>0.48270000000000002</v>
      </c>
      <c r="BX14" s="69"/>
      <c r="BY14" s="13"/>
      <c r="BZ14" s="13"/>
      <c r="CA14" s="13"/>
      <c r="CB14" s="13"/>
      <c r="CC14" s="68">
        <v>0.23080000000000001</v>
      </c>
      <c r="CD14" s="69"/>
      <c r="CE14" s="68" t="s">
        <v>73</v>
      </c>
      <c r="CF14" s="69"/>
    </row>
    <row r="15" spans="1:84" ht="51.75" customHeight="1" x14ac:dyDescent="0.35">
      <c r="A15" s="89"/>
      <c r="B15" s="91"/>
      <c r="C15" s="83"/>
      <c r="D15" s="3" t="s">
        <v>18</v>
      </c>
      <c r="E15" s="4"/>
      <c r="F15" s="4"/>
      <c r="G15" s="4"/>
      <c r="H15" s="4"/>
      <c r="I15" s="68">
        <v>0.17488000000000001</v>
      </c>
      <c r="J15" s="69"/>
      <c r="K15" s="13"/>
      <c r="L15" s="13"/>
      <c r="M15" s="13"/>
      <c r="N15" s="13"/>
      <c r="O15" s="68">
        <v>0.19774</v>
      </c>
      <c r="P15" s="69"/>
      <c r="Q15" s="13"/>
      <c r="R15" s="13"/>
      <c r="S15" s="13"/>
      <c r="T15" s="13"/>
      <c r="U15" s="68" t="s">
        <v>73</v>
      </c>
      <c r="V15" s="69"/>
      <c r="W15" s="68"/>
      <c r="X15" s="69"/>
      <c r="Y15" s="68"/>
      <c r="Z15" s="69"/>
      <c r="AA15" s="68" t="s">
        <v>73</v>
      </c>
      <c r="AB15" s="69"/>
      <c r="AC15" s="13"/>
      <c r="AD15" s="13"/>
      <c r="AE15" s="13"/>
      <c r="AF15" s="13"/>
      <c r="AG15" s="92" t="s">
        <v>30</v>
      </c>
      <c r="AH15" s="93"/>
      <c r="AI15" s="14"/>
      <c r="AJ15" s="14"/>
      <c r="AK15" s="14"/>
      <c r="AL15" s="14"/>
      <c r="AM15" s="68">
        <v>0.1842</v>
      </c>
      <c r="AN15" s="69"/>
      <c r="AO15" s="13"/>
      <c r="AP15" s="13"/>
      <c r="AQ15" s="13"/>
      <c r="AR15" s="13"/>
      <c r="AS15" s="68">
        <v>0.27600000000000002</v>
      </c>
      <c r="AT15" s="69"/>
      <c r="AU15" s="13"/>
      <c r="AV15" s="13"/>
      <c r="AW15" s="13"/>
      <c r="AX15" s="13"/>
      <c r="AY15" s="68">
        <v>0.10997</v>
      </c>
      <c r="AZ15" s="69"/>
      <c r="BA15" s="13"/>
      <c r="BB15" s="13"/>
      <c r="BC15" s="13"/>
      <c r="BD15" s="13"/>
      <c r="BE15" s="92" t="s">
        <v>31</v>
      </c>
      <c r="BF15" s="93"/>
      <c r="BG15" s="14"/>
      <c r="BH15" s="14"/>
      <c r="BI15" s="14"/>
      <c r="BJ15" s="14"/>
      <c r="BK15" s="68">
        <v>0.23250000000000001</v>
      </c>
      <c r="BL15" s="69"/>
      <c r="BM15" s="13"/>
      <c r="BN15" s="13"/>
      <c r="BO15" s="13"/>
      <c r="BP15" s="13"/>
      <c r="BQ15" s="68">
        <v>0.2414</v>
      </c>
      <c r="BR15" s="69"/>
      <c r="BS15" s="13"/>
      <c r="BT15" s="13"/>
      <c r="BU15" s="13"/>
      <c r="BV15" s="13"/>
      <c r="BW15" s="68">
        <v>0.13789999999999999</v>
      </c>
      <c r="BX15" s="69"/>
      <c r="BY15" s="13"/>
      <c r="BZ15" s="13"/>
      <c r="CA15" s="13"/>
      <c r="CB15" s="13"/>
      <c r="CC15" s="92" t="s">
        <v>31</v>
      </c>
      <c r="CD15" s="93"/>
      <c r="CE15" s="68" t="s">
        <v>73</v>
      </c>
      <c r="CF15" s="69"/>
    </row>
    <row r="16" spans="1:84" ht="29.25" customHeight="1" x14ac:dyDescent="0.35">
      <c r="A16" s="84" t="s">
        <v>20</v>
      </c>
      <c r="B16" s="90" t="s">
        <v>82</v>
      </c>
      <c r="C16" s="90" t="s">
        <v>13</v>
      </c>
      <c r="D16" s="3" t="s">
        <v>17</v>
      </c>
      <c r="E16" s="5"/>
      <c r="F16" s="5"/>
      <c r="G16" s="5"/>
      <c r="H16" s="5"/>
      <c r="I16" s="92" t="s">
        <v>31</v>
      </c>
      <c r="J16" s="93"/>
      <c r="K16" s="13"/>
      <c r="L16" s="13"/>
      <c r="M16" s="13"/>
      <c r="N16" s="13"/>
      <c r="O16" s="92" t="s">
        <v>31</v>
      </c>
      <c r="P16" s="93"/>
      <c r="Q16" s="13"/>
      <c r="R16" s="13"/>
      <c r="S16" s="13"/>
      <c r="T16" s="13"/>
      <c r="U16" s="68" t="s">
        <v>73</v>
      </c>
      <c r="V16" s="69"/>
      <c r="W16" s="68"/>
      <c r="X16" s="69"/>
      <c r="Y16" s="68"/>
      <c r="Z16" s="69"/>
      <c r="AA16" s="68" t="s">
        <v>73</v>
      </c>
      <c r="AB16" s="69"/>
      <c r="AC16" s="13"/>
      <c r="AD16" s="13"/>
      <c r="AE16" s="13"/>
      <c r="AF16" s="13"/>
      <c r="AG16" s="92" t="s">
        <v>31</v>
      </c>
      <c r="AH16" s="93"/>
      <c r="AI16" s="14"/>
      <c r="AJ16" s="14"/>
      <c r="AK16" s="14"/>
      <c r="AL16" s="14"/>
      <c r="AM16" s="92" t="s">
        <v>31</v>
      </c>
      <c r="AN16" s="93"/>
      <c r="AO16" s="14"/>
      <c r="AP16" s="14"/>
      <c r="AQ16" s="14"/>
      <c r="AR16" s="14"/>
      <c r="AS16" s="92" t="s">
        <v>31</v>
      </c>
      <c r="AT16" s="93"/>
      <c r="AU16" s="13"/>
      <c r="AV16" s="13"/>
      <c r="AW16" s="13"/>
      <c r="AX16" s="13"/>
      <c r="AY16" s="92" t="s">
        <v>31</v>
      </c>
      <c r="AZ16" s="93"/>
      <c r="BA16" s="13"/>
      <c r="BB16" s="13"/>
      <c r="BC16" s="13"/>
      <c r="BD16" s="13"/>
      <c r="BE16" s="92" t="s">
        <v>31</v>
      </c>
      <c r="BF16" s="93"/>
      <c r="BG16" s="14"/>
      <c r="BH16" s="14"/>
      <c r="BI16" s="14"/>
      <c r="BJ16" s="14"/>
      <c r="BK16" s="92" t="s">
        <v>31</v>
      </c>
      <c r="BL16" s="93"/>
      <c r="BM16" s="14"/>
      <c r="BN16" s="14"/>
      <c r="BO16" s="14"/>
      <c r="BP16" s="14"/>
      <c r="BQ16" s="92" t="s">
        <v>31</v>
      </c>
      <c r="BR16" s="93"/>
      <c r="BS16" s="14"/>
      <c r="BT16" s="14"/>
      <c r="BU16" s="14"/>
      <c r="BV16" s="14"/>
      <c r="BW16" s="92" t="s">
        <v>31</v>
      </c>
      <c r="BX16" s="93"/>
      <c r="BY16" s="14"/>
      <c r="BZ16" s="14"/>
      <c r="CA16" s="14"/>
      <c r="CB16" s="14"/>
      <c r="CC16" s="92" t="s">
        <v>31</v>
      </c>
      <c r="CD16" s="93"/>
      <c r="CE16" s="68" t="s">
        <v>73</v>
      </c>
      <c r="CF16" s="69"/>
    </row>
    <row r="17" spans="1:84" ht="30" customHeight="1" x14ac:dyDescent="0.35">
      <c r="A17" s="85"/>
      <c r="B17" s="94"/>
      <c r="C17" s="91"/>
      <c r="D17" s="3" t="s">
        <v>18</v>
      </c>
      <c r="E17" s="4"/>
      <c r="F17" s="4"/>
      <c r="G17" s="4"/>
      <c r="H17" s="4"/>
      <c r="I17" s="92" t="s">
        <v>31</v>
      </c>
      <c r="J17" s="93"/>
      <c r="K17" s="13"/>
      <c r="L17" s="13"/>
      <c r="M17" s="13"/>
      <c r="N17" s="13"/>
      <c r="O17" s="92" t="s">
        <v>31</v>
      </c>
      <c r="P17" s="93"/>
      <c r="Q17" s="13"/>
      <c r="R17" s="13"/>
      <c r="S17" s="13"/>
      <c r="T17" s="13"/>
      <c r="U17" s="68" t="s">
        <v>73</v>
      </c>
      <c r="V17" s="69"/>
      <c r="W17" s="68"/>
      <c r="X17" s="69"/>
      <c r="Y17" s="68"/>
      <c r="Z17" s="69"/>
      <c r="AA17" s="68" t="s">
        <v>73</v>
      </c>
      <c r="AB17" s="69"/>
      <c r="AC17" s="13"/>
      <c r="AD17" s="13"/>
      <c r="AE17" s="13"/>
      <c r="AF17" s="13"/>
      <c r="AG17" s="92" t="s">
        <v>31</v>
      </c>
      <c r="AH17" s="93"/>
      <c r="AI17" s="14"/>
      <c r="AJ17" s="14"/>
      <c r="AK17" s="14"/>
      <c r="AL17" s="14"/>
      <c r="AM17" s="92" t="s">
        <v>31</v>
      </c>
      <c r="AN17" s="93"/>
      <c r="AO17" s="14"/>
      <c r="AP17" s="14"/>
      <c r="AQ17" s="14"/>
      <c r="AR17" s="14"/>
      <c r="AS17" s="92" t="s">
        <v>31</v>
      </c>
      <c r="AT17" s="93"/>
      <c r="AU17" s="13"/>
      <c r="AV17" s="13"/>
      <c r="AW17" s="13"/>
      <c r="AX17" s="13"/>
      <c r="AY17" s="92" t="s">
        <v>31</v>
      </c>
      <c r="AZ17" s="93"/>
      <c r="BA17" s="13"/>
      <c r="BB17" s="13"/>
      <c r="BC17" s="13"/>
      <c r="BD17" s="13"/>
      <c r="BE17" s="92" t="s">
        <v>31</v>
      </c>
      <c r="BF17" s="93"/>
      <c r="BG17" s="14"/>
      <c r="BH17" s="14"/>
      <c r="BI17" s="14"/>
      <c r="BJ17" s="14"/>
      <c r="BK17" s="92" t="s">
        <v>31</v>
      </c>
      <c r="BL17" s="93"/>
      <c r="BM17" s="13"/>
      <c r="BN17" s="13"/>
      <c r="BO17" s="13"/>
      <c r="BP17" s="13"/>
      <c r="BQ17" s="92" t="s">
        <v>31</v>
      </c>
      <c r="BR17" s="93"/>
      <c r="BS17" s="14"/>
      <c r="BT17" s="14"/>
      <c r="BU17" s="14"/>
      <c r="BV17" s="14"/>
      <c r="BW17" s="92" t="s">
        <v>31</v>
      </c>
      <c r="BX17" s="93"/>
      <c r="BY17" s="14"/>
      <c r="BZ17" s="14"/>
      <c r="CA17" s="14"/>
      <c r="CB17" s="14"/>
      <c r="CC17" s="92" t="s">
        <v>31</v>
      </c>
      <c r="CD17" s="93"/>
      <c r="CE17" s="68" t="s">
        <v>73</v>
      </c>
      <c r="CF17" s="69"/>
    </row>
    <row r="18" spans="1:84" ht="28.5" customHeight="1" x14ac:dyDescent="0.35">
      <c r="A18" s="85"/>
      <c r="B18" s="94"/>
      <c r="C18" s="90" t="s">
        <v>14</v>
      </c>
      <c r="D18" s="3" t="s">
        <v>17</v>
      </c>
      <c r="E18" s="5"/>
      <c r="F18" s="5"/>
      <c r="G18" s="5"/>
      <c r="H18" s="5"/>
      <c r="I18" s="92" t="s">
        <v>31</v>
      </c>
      <c r="J18" s="93"/>
      <c r="K18" s="13"/>
      <c r="L18" s="13"/>
      <c r="M18" s="13"/>
      <c r="N18" s="13"/>
      <c r="O18" s="92" t="s">
        <v>31</v>
      </c>
      <c r="P18" s="93"/>
      <c r="Q18" s="14"/>
      <c r="R18" s="14"/>
      <c r="S18" s="14"/>
      <c r="T18" s="14"/>
      <c r="U18" s="68" t="s">
        <v>73</v>
      </c>
      <c r="V18" s="69"/>
      <c r="W18" s="68"/>
      <c r="X18" s="69"/>
      <c r="Y18" s="68"/>
      <c r="Z18" s="69"/>
      <c r="AA18" s="68" t="s">
        <v>73</v>
      </c>
      <c r="AB18" s="69"/>
      <c r="AC18" s="14"/>
      <c r="AD18" s="14"/>
      <c r="AE18" s="14"/>
      <c r="AF18" s="14"/>
      <c r="AG18" s="92" t="s">
        <v>31</v>
      </c>
      <c r="AH18" s="93"/>
      <c r="AI18" s="14"/>
      <c r="AJ18" s="14"/>
      <c r="AK18" s="14"/>
      <c r="AL18" s="14"/>
      <c r="AM18" s="92" t="s">
        <v>31</v>
      </c>
      <c r="AN18" s="93"/>
      <c r="AO18" s="14"/>
      <c r="AP18" s="14"/>
      <c r="AQ18" s="14"/>
      <c r="AR18" s="14"/>
      <c r="AS18" s="92" t="s">
        <v>31</v>
      </c>
      <c r="AT18" s="93"/>
      <c r="AU18" s="14"/>
      <c r="AV18" s="14"/>
      <c r="AW18" s="14"/>
      <c r="AX18" s="14"/>
      <c r="AY18" s="92" t="s">
        <v>31</v>
      </c>
      <c r="AZ18" s="93"/>
      <c r="BA18" s="13"/>
      <c r="BB18" s="13"/>
      <c r="BC18" s="13"/>
      <c r="BD18" s="13"/>
      <c r="BE18" s="92" t="s">
        <v>31</v>
      </c>
      <c r="BF18" s="93"/>
      <c r="BG18" s="14"/>
      <c r="BH18" s="14"/>
      <c r="BI18" s="14"/>
      <c r="BJ18" s="14"/>
      <c r="BK18" s="68" t="s">
        <v>30</v>
      </c>
      <c r="BL18" s="69"/>
      <c r="BM18" s="13"/>
      <c r="BN18" s="13"/>
      <c r="BO18" s="13"/>
      <c r="BP18" s="13"/>
      <c r="BQ18" s="92" t="s">
        <v>31</v>
      </c>
      <c r="BR18" s="93"/>
      <c r="BS18" s="14"/>
      <c r="BT18" s="14"/>
      <c r="BU18" s="14"/>
      <c r="BV18" s="14"/>
      <c r="BW18" s="92" t="s">
        <v>31</v>
      </c>
      <c r="BX18" s="93"/>
      <c r="BY18" s="14"/>
      <c r="BZ18" s="14"/>
      <c r="CA18" s="14"/>
      <c r="CB18" s="14"/>
      <c r="CC18" s="92" t="s">
        <v>31</v>
      </c>
      <c r="CD18" s="93"/>
      <c r="CE18" s="68" t="s">
        <v>73</v>
      </c>
      <c r="CF18" s="69"/>
    </row>
    <row r="19" spans="1:84" ht="28.5" customHeight="1" x14ac:dyDescent="0.35">
      <c r="A19" s="85"/>
      <c r="B19" s="94"/>
      <c r="C19" s="91"/>
      <c r="D19" s="3" t="s">
        <v>18</v>
      </c>
      <c r="E19" s="4"/>
      <c r="F19" s="4"/>
      <c r="G19" s="4"/>
      <c r="H19" s="4"/>
      <c r="I19" s="92" t="s">
        <v>31</v>
      </c>
      <c r="J19" s="93"/>
      <c r="K19" s="13"/>
      <c r="L19" s="13"/>
      <c r="M19" s="13"/>
      <c r="N19" s="13"/>
      <c r="O19" s="92" t="s">
        <v>31</v>
      </c>
      <c r="P19" s="93"/>
      <c r="Q19" s="14"/>
      <c r="R19" s="14"/>
      <c r="S19" s="14"/>
      <c r="T19" s="14"/>
      <c r="U19" s="68" t="s">
        <v>73</v>
      </c>
      <c r="V19" s="69"/>
      <c r="W19" s="68"/>
      <c r="X19" s="69"/>
      <c r="Y19" s="68"/>
      <c r="Z19" s="69"/>
      <c r="AA19" s="68" t="s">
        <v>73</v>
      </c>
      <c r="AB19" s="69"/>
      <c r="AC19" s="14"/>
      <c r="AD19" s="14"/>
      <c r="AE19" s="14"/>
      <c r="AF19" s="14"/>
      <c r="AG19" s="92" t="s">
        <v>31</v>
      </c>
      <c r="AH19" s="93"/>
      <c r="AI19" s="14"/>
      <c r="AJ19" s="14"/>
      <c r="AK19" s="14"/>
      <c r="AL19" s="14"/>
      <c r="AM19" s="92" t="s">
        <v>31</v>
      </c>
      <c r="AN19" s="93"/>
      <c r="AO19" s="14"/>
      <c r="AP19" s="14"/>
      <c r="AQ19" s="14"/>
      <c r="AR19" s="14"/>
      <c r="AS19" s="92" t="s">
        <v>31</v>
      </c>
      <c r="AT19" s="93"/>
      <c r="AU19" s="14"/>
      <c r="AV19" s="14"/>
      <c r="AW19" s="14"/>
      <c r="AX19" s="14"/>
      <c r="AY19" s="92" t="s">
        <v>31</v>
      </c>
      <c r="AZ19" s="93"/>
      <c r="BA19" s="13"/>
      <c r="BB19" s="13"/>
      <c r="BC19" s="13"/>
      <c r="BD19" s="13"/>
      <c r="BE19" s="92" t="s">
        <v>31</v>
      </c>
      <c r="BF19" s="93"/>
      <c r="BG19" s="14"/>
      <c r="BH19" s="14"/>
      <c r="BI19" s="14"/>
      <c r="BJ19" s="14"/>
      <c r="BK19" s="68" t="s">
        <v>30</v>
      </c>
      <c r="BL19" s="69"/>
      <c r="BM19" s="13"/>
      <c r="BN19" s="13"/>
      <c r="BO19" s="13"/>
      <c r="BP19" s="13"/>
      <c r="BQ19" s="92" t="s">
        <v>31</v>
      </c>
      <c r="BR19" s="93"/>
      <c r="BS19" s="14"/>
      <c r="BT19" s="14"/>
      <c r="BU19" s="14"/>
      <c r="BV19" s="14"/>
      <c r="BW19" s="92" t="s">
        <v>31</v>
      </c>
      <c r="BX19" s="93"/>
      <c r="BY19" s="14"/>
      <c r="BZ19" s="14"/>
      <c r="CA19" s="14"/>
      <c r="CB19" s="14"/>
      <c r="CC19" s="92" t="s">
        <v>31</v>
      </c>
      <c r="CD19" s="93"/>
      <c r="CE19" s="68" t="s">
        <v>73</v>
      </c>
      <c r="CF19" s="69"/>
    </row>
    <row r="20" spans="1:84" ht="32.25" customHeight="1" x14ac:dyDescent="0.35">
      <c r="A20" s="85"/>
      <c r="B20" s="94"/>
      <c r="C20" s="90" t="s">
        <v>32</v>
      </c>
      <c r="D20" s="3" t="s">
        <v>17</v>
      </c>
      <c r="E20" s="5"/>
      <c r="F20" s="5"/>
      <c r="G20" s="5"/>
      <c r="H20" s="5"/>
      <c r="I20" s="68" t="s">
        <v>30</v>
      </c>
      <c r="J20" s="69"/>
      <c r="K20" s="13"/>
      <c r="L20" s="13"/>
      <c r="M20" s="13"/>
      <c r="N20" s="13"/>
      <c r="O20" s="68" t="s">
        <v>30</v>
      </c>
      <c r="P20" s="69"/>
      <c r="Q20" s="14"/>
      <c r="R20" s="14"/>
      <c r="S20" s="14"/>
      <c r="T20" s="14"/>
      <c r="U20" s="68" t="s">
        <v>73</v>
      </c>
      <c r="V20" s="69"/>
      <c r="W20" s="68"/>
      <c r="X20" s="69"/>
      <c r="Y20" s="68"/>
      <c r="Z20" s="69"/>
      <c r="AA20" s="68" t="s">
        <v>73</v>
      </c>
      <c r="AB20" s="69"/>
      <c r="AC20" s="14"/>
      <c r="AD20" s="14"/>
      <c r="AE20" s="14"/>
      <c r="AF20" s="14"/>
      <c r="AG20" s="92" t="s">
        <v>31</v>
      </c>
      <c r="AH20" s="93"/>
      <c r="AI20" s="14"/>
      <c r="AJ20" s="14"/>
      <c r="AK20" s="14"/>
      <c r="AL20" s="14"/>
      <c r="AM20" s="92" t="s">
        <v>31</v>
      </c>
      <c r="AN20" s="93"/>
      <c r="AO20" s="14"/>
      <c r="AP20" s="14"/>
      <c r="AQ20" s="14"/>
      <c r="AR20" s="14"/>
      <c r="AS20" s="92" t="s">
        <v>31</v>
      </c>
      <c r="AT20" s="93"/>
      <c r="AU20" s="14"/>
      <c r="AV20" s="14"/>
      <c r="AW20" s="14"/>
      <c r="AX20" s="14"/>
      <c r="AY20" s="92" t="s">
        <v>31</v>
      </c>
      <c r="AZ20" s="93"/>
      <c r="BA20" s="13"/>
      <c r="BB20" s="13"/>
      <c r="BC20" s="13"/>
      <c r="BD20" s="13"/>
      <c r="BE20" s="92" t="s">
        <v>31</v>
      </c>
      <c r="BF20" s="93"/>
      <c r="BG20" s="14"/>
      <c r="BH20" s="14"/>
      <c r="BI20" s="14"/>
      <c r="BJ20" s="14"/>
      <c r="BK20" s="68" t="s">
        <v>30</v>
      </c>
      <c r="BL20" s="69"/>
      <c r="BM20" s="13"/>
      <c r="BN20" s="13"/>
      <c r="BO20" s="13"/>
      <c r="BP20" s="13"/>
      <c r="BQ20" s="92" t="s">
        <v>31</v>
      </c>
      <c r="BR20" s="93"/>
      <c r="BS20" s="14"/>
      <c r="BT20" s="14"/>
      <c r="BU20" s="14"/>
      <c r="BV20" s="14"/>
      <c r="BW20" s="92" t="s">
        <v>31</v>
      </c>
      <c r="BX20" s="93"/>
      <c r="BY20" s="14"/>
      <c r="BZ20" s="14"/>
      <c r="CA20" s="14"/>
      <c r="CB20" s="14"/>
      <c r="CC20" s="92" t="s">
        <v>31</v>
      </c>
      <c r="CD20" s="93"/>
      <c r="CE20" s="68" t="s">
        <v>73</v>
      </c>
      <c r="CF20" s="69"/>
    </row>
    <row r="21" spans="1:84" ht="33.75" customHeight="1" x14ac:dyDescent="0.35">
      <c r="A21" s="85"/>
      <c r="B21" s="94"/>
      <c r="C21" s="91"/>
      <c r="D21" s="3" t="s">
        <v>18</v>
      </c>
      <c r="E21" s="4"/>
      <c r="F21" s="4"/>
      <c r="G21" s="4"/>
      <c r="H21" s="4"/>
      <c r="I21" s="68" t="s">
        <v>31</v>
      </c>
      <c r="J21" s="69"/>
      <c r="K21" s="13"/>
      <c r="L21" s="13"/>
      <c r="M21" s="13"/>
      <c r="N21" s="13"/>
      <c r="O21" s="68" t="s">
        <v>30</v>
      </c>
      <c r="P21" s="69"/>
      <c r="Q21" s="14"/>
      <c r="R21" s="14"/>
      <c r="S21" s="14"/>
      <c r="T21" s="14"/>
      <c r="U21" s="68" t="s">
        <v>73</v>
      </c>
      <c r="V21" s="69"/>
      <c r="W21" s="68"/>
      <c r="X21" s="69"/>
      <c r="Y21" s="68"/>
      <c r="Z21" s="69"/>
      <c r="AA21" s="68" t="s">
        <v>73</v>
      </c>
      <c r="AB21" s="69"/>
      <c r="AC21" s="14"/>
      <c r="AD21" s="14"/>
      <c r="AE21" s="14"/>
      <c r="AF21" s="14"/>
      <c r="AG21" s="92" t="s">
        <v>31</v>
      </c>
      <c r="AH21" s="93"/>
      <c r="AI21" s="14"/>
      <c r="AJ21" s="14"/>
      <c r="AK21" s="14"/>
      <c r="AL21" s="14"/>
      <c r="AM21" s="92" t="s">
        <v>31</v>
      </c>
      <c r="AN21" s="93"/>
      <c r="AO21" s="14"/>
      <c r="AP21" s="14"/>
      <c r="AQ21" s="14"/>
      <c r="AR21" s="14"/>
      <c r="AS21" s="92" t="s">
        <v>31</v>
      </c>
      <c r="AT21" s="93"/>
      <c r="AU21" s="14"/>
      <c r="AV21" s="14"/>
      <c r="AW21" s="14"/>
      <c r="AX21" s="14"/>
      <c r="AY21" s="92" t="s">
        <v>31</v>
      </c>
      <c r="AZ21" s="93"/>
      <c r="BA21" s="13"/>
      <c r="BB21" s="13"/>
      <c r="BC21" s="13"/>
      <c r="BD21" s="13"/>
      <c r="BE21" s="92" t="s">
        <v>31</v>
      </c>
      <c r="BF21" s="93"/>
      <c r="BG21" s="14"/>
      <c r="BH21" s="14"/>
      <c r="BI21" s="14"/>
      <c r="BJ21" s="14"/>
      <c r="BK21" s="68" t="s">
        <v>30</v>
      </c>
      <c r="BL21" s="69"/>
      <c r="BM21" s="13"/>
      <c r="BN21" s="13"/>
      <c r="BO21" s="13"/>
      <c r="BP21" s="13"/>
      <c r="BQ21" s="92" t="s">
        <v>31</v>
      </c>
      <c r="BR21" s="93"/>
      <c r="BS21" s="14"/>
      <c r="BT21" s="14"/>
      <c r="BU21" s="14"/>
      <c r="BV21" s="14"/>
      <c r="BW21" s="92" t="s">
        <v>31</v>
      </c>
      <c r="BX21" s="93"/>
      <c r="BY21" s="14"/>
      <c r="BZ21" s="14"/>
      <c r="CA21" s="14"/>
      <c r="CB21" s="14"/>
      <c r="CC21" s="92" t="s">
        <v>31</v>
      </c>
      <c r="CD21" s="93"/>
      <c r="CE21" s="68" t="s">
        <v>73</v>
      </c>
      <c r="CF21" s="69"/>
    </row>
    <row r="22" spans="1:84" ht="32.25" customHeight="1" x14ac:dyDescent="0.35">
      <c r="A22" s="85"/>
      <c r="B22" s="94"/>
      <c r="C22" s="90" t="s">
        <v>15</v>
      </c>
      <c r="D22" s="3" t="s">
        <v>17</v>
      </c>
      <c r="E22" s="5"/>
      <c r="F22" s="5"/>
      <c r="G22" s="5"/>
      <c r="H22" s="5"/>
      <c r="I22" s="68">
        <f>12/21</f>
        <v>0.5714285714285714</v>
      </c>
      <c r="J22" s="69"/>
      <c r="K22" s="13"/>
      <c r="L22" s="13"/>
      <c r="M22" s="13"/>
      <c r="N22" s="13"/>
      <c r="O22" s="68">
        <f>7/16</f>
        <v>0.4375</v>
      </c>
      <c r="P22" s="69"/>
      <c r="Q22" s="13"/>
      <c r="R22" s="13"/>
      <c r="S22" s="13"/>
      <c r="T22" s="13"/>
      <c r="U22" s="68" t="s">
        <v>73</v>
      </c>
      <c r="V22" s="69"/>
      <c r="W22" s="68"/>
      <c r="X22" s="69"/>
      <c r="Y22" s="68"/>
      <c r="Z22" s="69"/>
      <c r="AA22" s="68" t="s">
        <v>73</v>
      </c>
      <c r="AB22" s="69"/>
      <c r="AC22" s="13"/>
      <c r="AD22" s="13"/>
      <c r="AE22" s="13"/>
      <c r="AF22" s="13"/>
      <c r="AG22" s="92" t="s">
        <v>31</v>
      </c>
      <c r="AH22" s="93"/>
      <c r="AI22" s="14"/>
      <c r="AJ22" s="14"/>
      <c r="AK22" s="14"/>
      <c r="AL22" s="14"/>
      <c r="AM22" s="92" t="s">
        <v>31</v>
      </c>
      <c r="AN22" s="93"/>
      <c r="AO22" s="14"/>
      <c r="AP22" s="14"/>
      <c r="AQ22" s="14"/>
      <c r="AR22" s="14"/>
      <c r="AS22" s="92" t="s">
        <v>31</v>
      </c>
      <c r="AT22" s="93"/>
      <c r="AU22" s="14"/>
      <c r="AV22" s="14"/>
      <c r="AW22" s="14"/>
      <c r="AX22" s="14"/>
      <c r="AY22" s="68">
        <f>7/12</f>
        <v>0.58333333333333337</v>
      </c>
      <c r="AZ22" s="69"/>
      <c r="BA22" s="13"/>
      <c r="BB22" s="13"/>
      <c r="BC22" s="13"/>
      <c r="BD22" s="13"/>
      <c r="BE22" s="92" t="s">
        <v>31</v>
      </c>
      <c r="BF22" s="93"/>
      <c r="BG22" s="14"/>
      <c r="BH22" s="14"/>
      <c r="BI22" s="14"/>
      <c r="BJ22" s="14"/>
      <c r="BK22" s="68">
        <f>11/18</f>
        <v>0.61111111111111116</v>
      </c>
      <c r="BL22" s="69"/>
      <c r="BM22" s="13"/>
      <c r="BN22" s="13"/>
      <c r="BO22" s="13"/>
      <c r="BP22" s="13"/>
      <c r="BQ22" s="68" t="s">
        <v>30</v>
      </c>
      <c r="BR22" s="69"/>
      <c r="BS22" s="14"/>
      <c r="BT22" s="14"/>
      <c r="BU22" s="14"/>
      <c r="BV22" s="14"/>
      <c r="BW22" s="92" t="s">
        <v>31</v>
      </c>
      <c r="BX22" s="93"/>
      <c r="BY22" s="14"/>
      <c r="BZ22" s="14"/>
      <c r="CA22" s="14"/>
      <c r="CB22" s="14"/>
      <c r="CC22" s="92" t="s">
        <v>31</v>
      </c>
      <c r="CD22" s="93"/>
      <c r="CE22" s="68" t="s">
        <v>73</v>
      </c>
      <c r="CF22" s="69"/>
    </row>
    <row r="23" spans="1:84" ht="33.75" customHeight="1" x14ac:dyDescent="0.35">
      <c r="A23" s="85"/>
      <c r="B23" s="94"/>
      <c r="C23" s="91"/>
      <c r="D23" s="3" t="s">
        <v>18</v>
      </c>
      <c r="E23" s="4"/>
      <c r="F23" s="4"/>
      <c r="G23" s="4"/>
      <c r="H23" s="4"/>
      <c r="I23" s="68">
        <f>3/21</f>
        <v>0.14285714285714285</v>
      </c>
      <c r="J23" s="69"/>
      <c r="K23" s="13"/>
      <c r="L23" s="13"/>
      <c r="M23" s="13"/>
      <c r="N23" s="13"/>
      <c r="O23" s="68">
        <f>2/16</f>
        <v>0.125</v>
      </c>
      <c r="P23" s="69"/>
      <c r="Q23" s="13"/>
      <c r="R23" s="13"/>
      <c r="S23" s="13"/>
      <c r="T23" s="13"/>
      <c r="U23" s="68" t="s">
        <v>73</v>
      </c>
      <c r="V23" s="69"/>
      <c r="W23" s="68"/>
      <c r="X23" s="69"/>
      <c r="Y23" s="68"/>
      <c r="Z23" s="69"/>
      <c r="AA23" s="68" t="s">
        <v>73</v>
      </c>
      <c r="AB23" s="69"/>
      <c r="AC23" s="13"/>
      <c r="AD23" s="13"/>
      <c r="AE23" s="13"/>
      <c r="AF23" s="13"/>
      <c r="AG23" s="92" t="s">
        <v>31</v>
      </c>
      <c r="AH23" s="93"/>
      <c r="AI23" s="14"/>
      <c r="AJ23" s="14"/>
      <c r="AK23" s="14"/>
      <c r="AL23" s="14"/>
      <c r="AM23" s="92" t="s">
        <v>31</v>
      </c>
      <c r="AN23" s="93"/>
      <c r="AO23" s="14"/>
      <c r="AP23" s="14"/>
      <c r="AQ23" s="14"/>
      <c r="AR23" s="14"/>
      <c r="AS23" s="92" t="s">
        <v>31</v>
      </c>
      <c r="AT23" s="93"/>
      <c r="AU23" s="14"/>
      <c r="AV23" s="14"/>
      <c r="AW23" s="14"/>
      <c r="AX23" s="14"/>
      <c r="AY23" s="68">
        <f>2/12</f>
        <v>0.16666666666666666</v>
      </c>
      <c r="AZ23" s="69"/>
      <c r="BA23" s="13"/>
      <c r="BB23" s="13"/>
      <c r="BC23" s="13"/>
      <c r="BD23" s="13"/>
      <c r="BE23" s="92" t="s">
        <v>31</v>
      </c>
      <c r="BF23" s="93"/>
      <c r="BG23" s="14"/>
      <c r="BH23" s="14"/>
      <c r="BI23" s="14"/>
      <c r="BJ23" s="14"/>
      <c r="BK23" s="68">
        <f>3/18</f>
        <v>0.16666666666666666</v>
      </c>
      <c r="BL23" s="69"/>
      <c r="BM23" s="13"/>
      <c r="BN23" s="13"/>
      <c r="BO23" s="13"/>
      <c r="BP23" s="13"/>
      <c r="BQ23" s="92" t="s">
        <v>31</v>
      </c>
      <c r="BR23" s="93"/>
      <c r="BS23" s="14"/>
      <c r="BT23" s="14"/>
      <c r="BU23" s="14"/>
      <c r="BV23" s="14"/>
      <c r="BW23" s="92" t="s">
        <v>31</v>
      </c>
      <c r="BX23" s="93"/>
      <c r="BY23" s="14"/>
      <c r="BZ23" s="14"/>
      <c r="CA23" s="14"/>
      <c r="CB23" s="14"/>
      <c r="CC23" s="92" t="s">
        <v>31</v>
      </c>
      <c r="CD23" s="93"/>
      <c r="CE23" s="68" t="s">
        <v>73</v>
      </c>
      <c r="CF23" s="69"/>
    </row>
    <row r="24" spans="1:84" ht="33.75" hidden="1" customHeight="1" x14ac:dyDescent="0.35">
      <c r="A24" s="85"/>
      <c r="B24" s="94"/>
      <c r="C24" s="90" t="s">
        <v>10</v>
      </c>
      <c r="D24" s="3" t="s">
        <v>17</v>
      </c>
      <c r="E24" s="5"/>
      <c r="F24" s="5"/>
      <c r="G24" s="5"/>
      <c r="H24" s="5"/>
      <c r="I24" s="70"/>
      <c r="J24" s="71"/>
      <c r="K24" s="7"/>
      <c r="L24" s="7"/>
      <c r="M24" s="7"/>
      <c r="N24" s="7"/>
      <c r="O24" s="70"/>
      <c r="P24" s="71"/>
      <c r="Q24" s="7"/>
      <c r="R24" s="7"/>
      <c r="S24" s="7"/>
      <c r="T24" s="7"/>
      <c r="U24" s="70"/>
      <c r="V24" s="71"/>
      <c r="W24" s="7"/>
      <c r="X24" s="7"/>
      <c r="Y24" s="7"/>
      <c r="Z24" s="7"/>
      <c r="AA24" s="70"/>
      <c r="AB24" s="71"/>
      <c r="AC24" s="7"/>
      <c r="AD24" s="7"/>
      <c r="AE24" s="7"/>
      <c r="AF24" s="7"/>
      <c r="AG24" s="99"/>
      <c r="AH24" s="100"/>
      <c r="AI24" s="10"/>
      <c r="AJ24" s="10"/>
      <c r="AK24" s="10"/>
      <c r="AL24" s="10"/>
      <c r="AM24" s="99"/>
      <c r="AN24" s="100"/>
      <c r="AO24" s="10"/>
      <c r="AP24" s="10"/>
      <c r="AQ24" s="10"/>
      <c r="AR24" s="10"/>
      <c r="AS24" s="97"/>
      <c r="AT24" s="98"/>
      <c r="AU24" s="9"/>
      <c r="AV24" s="9"/>
      <c r="AW24" s="9"/>
      <c r="AX24" s="9"/>
      <c r="AY24" s="97"/>
      <c r="AZ24" s="98"/>
      <c r="BA24" s="9"/>
      <c r="BB24" s="9"/>
      <c r="BC24" s="9"/>
      <c r="BD24" s="9"/>
      <c r="BE24" s="97"/>
      <c r="BF24" s="98"/>
      <c r="BG24" s="9"/>
      <c r="BH24" s="9"/>
      <c r="BI24" s="9"/>
      <c r="BJ24" s="9"/>
      <c r="BK24" s="70"/>
      <c r="BL24" s="71"/>
      <c r="BM24" s="7"/>
      <c r="BN24" s="7"/>
      <c r="BO24" s="7"/>
      <c r="BP24" s="7"/>
      <c r="BQ24" s="97"/>
      <c r="BR24" s="98"/>
      <c r="BS24" s="9"/>
      <c r="BT24" s="9"/>
      <c r="BU24" s="9"/>
      <c r="BV24" s="9"/>
      <c r="BW24" s="99"/>
      <c r="BX24" s="100"/>
      <c r="BY24" s="10"/>
      <c r="BZ24" s="10"/>
      <c r="CA24" s="10"/>
      <c r="CB24" s="10"/>
      <c r="CC24" s="70"/>
      <c r="CD24" s="71"/>
      <c r="CE24" s="35"/>
      <c r="CF24" s="35"/>
    </row>
    <row r="25" spans="1:84" ht="33.75" hidden="1" customHeight="1" x14ac:dyDescent="0.35">
      <c r="A25" s="85"/>
      <c r="B25" s="94"/>
      <c r="C25" s="94"/>
      <c r="D25" s="16" t="s">
        <v>18</v>
      </c>
      <c r="E25" s="6"/>
      <c r="F25" s="6"/>
      <c r="G25" s="6"/>
      <c r="H25" s="6"/>
      <c r="I25" s="95"/>
      <c r="J25" s="96"/>
      <c r="K25" s="8"/>
      <c r="L25" s="8"/>
      <c r="M25" s="8"/>
      <c r="N25" s="8"/>
      <c r="O25" s="95"/>
      <c r="P25" s="96"/>
      <c r="Q25" s="8"/>
      <c r="R25" s="8"/>
      <c r="S25" s="8"/>
      <c r="T25" s="8"/>
      <c r="U25" s="95"/>
      <c r="V25" s="96"/>
      <c r="W25" s="8"/>
      <c r="X25" s="8"/>
      <c r="Y25" s="8"/>
      <c r="Z25" s="8"/>
      <c r="AA25" s="95"/>
      <c r="AB25" s="96"/>
      <c r="AC25" s="8"/>
      <c r="AD25" s="8"/>
      <c r="AE25" s="8"/>
      <c r="AF25" s="8"/>
      <c r="AG25" s="101"/>
      <c r="AH25" s="102"/>
      <c r="AI25" s="11"/>
      <c r="AJ25" s="11"/>
      <c r="AK25" s="11"/>
      <c r="AL25" s="11"/>
      <c r="AM25" s="101"/>
      <c r="AN25" s="102"/>
      <c r="AO25" s="11"/>
      <c r="AP25" s="11"/>
      <c r="AQ25" s="11"/>
      <c r="AR25" s="11"/>
      <c r="AS25" s="103"/>
      <c r="AT25" s="104"/>
      <c r="AU25" s="12"/>
      <c r="AV25" s="12"/>
      <c r="AW25" s="12"/>
      <c r="AX25" s="12"/>
      <c r="AY25" s="103"/>
      <c r="AZ25" s="104"/>
      <c r="BA25" s="12"/>
      <c r="BB25" s="12"/>
      <c r="BC25" s="12"/>
      <c r="BD25" s="12"/>
      <c r="BE25" s="103"/>
      <c r="BF25" s="104"/>
      <c r="BG25" s="12"/>
      <c r="BH25" s="12"/>
      <c r="BI25" s="12"/>
      <c r="BJ25" s="12"/>
      <c r="BK25" s="95"/>
      <c r="BL25" s="96"/>
      <c r="BM25" s="8"/>
      <c r="BN25" s="8"/>
      <c r="BO25" s="8"/>
      <c r="BP25" s="8"/>
      <c r="BQ25" s="103"/>
      <c r="BR25" s="104"/>
      <c r="BS25" s="12"/>
      <c r="BT25" s="12"/>
      <c r="BU25" s="12"/>
      <c r="BV25" s="12"/>
      <c r="BW25" s="101"/>
      <c r="BX25" s="102"/>
      <c r="BY25" s="11"/>
      <c r="BZ25" s="11"/>
      <c r="CA25" s="11"/>
      <c r="CB25" s="11"/>
      <c r="CC25" s="95"/>
      <c r="CD25" s="96"/>
      <c r="CE25" s="35"/>
      <c r="CF25" s="35"/>
    </row>
    <row r="26" spans="1:84" ht="9" customHeigh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2"/>
      <c r="CF26" s="2"/>
    </row>
    <row r="27" spans="1:84" ht="18.75" customHeight="1" x14ac:dyDescent="0.35">
      <c r="A27" s="86" t="s">
        <v>23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8"/>
      <c r="CE27" s="36"/>
      <c r="CF27" s="36"/>
    </row>
    <row r="28" spans="1:84" ht="30.75" customHeight="1" x14ac:dyDescent="0.3">
      <c r="A28" s="3" t="s">
        <v>0</v>
      </c>
      <c r="B28" s="3" t="s">
        <v>1</v>
      </c>
      <c r="C28" s="3" t="s">
        <v>2</v>
      </c>
      <c r="D28" s="3" t="s">
        <v>16</v>
      </c>
      <c r="E28" s="5" t="s">
        <v>46</v>
      </c>
      <c r="F28" s="5" t="s">
        <v>47</v>
      </c>
      <c r="G28" s="5" t="s">
        <v>59</v>
      </c>
      <c r="H28" s="5" t="s">
        <v>83</v>
      </c>
      <c r="I28" s="66" t="s">
        <v>4</v>
      </c>
      <c r="J28" s="67"/>
      <c r="K28" s="5" t="s">
        <v>45</v>
      </c>
      <c r="L28" s="5" t="s">
        <v>48</v>
      </c>
      <c r="M28" s="5" t="s">
        <v>60</v>
      </c>
      <c r="N28" s="5" t="s">
        <v>84</v>
      </c>
      <c r="O28" s="66" t="s">
        <v>5</v>
      </c>
      <c r="P28" s="67"/>
      <c r="Q28" s="5" t="s">
        <v>74</v>
      </c>
      <c r="R28" s="5" t="s">
        <v>75</v>
      </c>
      <c r="S28" s="5" t="s">
        <v>76</v>
      </c>
      <c r="T28" s="5" t="s">
        <v>85</v>
      </c>
      <c r="U28" s="66" t="s">
        <v>77</v>
      </c>
      <c r="V28" s="67"/>
      <c r="W28" s="5" t="s">
        <v>70</v>
      </c>
      <c r="X28" s="5" t="s">
        <v>71</v>
      </c>
      <c r="Y28" s="5" t="s">
        <v>72</v>
      </c>
      <c r="Z28" s="5" t="s">
        <v>86</v>
      </c>
      <c r="AA28" s="66" t="s">
        <v>69</v>
      </c>
      <c r="AB28" s="67"/>
      <c r="AC28" s="5" t="s">
        <v>44</v>
      </c>
      <c r="AD28" s="5" t="s">
        <v>49</v>
      </c>
      <c r="AE28" s="5" t="s">
        <v>61</v>
      </c>
      <c r="AF28" s="5" t="s">
        <v>87</v>
      </c>
      <c r="AG28" s="66" t="s">
        <v>26</v>
      </c>
      <c r="AH28" s="67"/>
      <c r="AI28" s="5" t="s">
        <v>43</v>
      </c>
      <c r="AJ28" s="5" t="s">
        <v>50</v>
      </c>
      <c r="AK28" s="5" t="s">
        <v>62</v>
      </c>
      <c r="AL28" s="5" t="s">
        <v>88</v>
      </c>
      <c r="AM28" s="66" t="s">
        <v>6</v>
      </c>
      <c r="AN28" s="67"/>
      <c r="AO28" s="5" t="s">
        <v>42</v>
      </c>
      <c r="AP28" s="5" t="s">
        <v>51</v>
      </c>
      <c r="AQ28" s="5" t="s">
        <v>89</v>
      </c>
      <c r="AR28" s="5" t="s">
        <v>90</v>
      </c>
      <c r="AS28" s="66" t="s">
        <v>25</v>
      </c>
      <c r="AT28" s="67"/>
      <c r="AU28" s="5" t="s">
        <v>41</v>
      </c>
      <c r="AV28" s="5" t="s">
        <v>52</v>
      </c>
      <c r="AW28" s="5" t="s">
        <v>63</v>
      </c>
      <c r="AX28" s="5" t="s">
        <v>91</v>
      </c>
      <c r="AY28" s="66" t="s">
        <v>21</v>
      </c>
      <c r="AZ28" s="67"/>
      <c r="BA28" s="5" t="s">
        <v>40</v>
      </c>
      <c r="BB28" s="5" t="s">
        <v>53</v>
      </c>
      <c r="BC28" s="5" t="s">
        <v>64</v>
      </c>
      <c r="BD28" s="5" t="s">
        <v>92</v>
      </c>
      <c r="BE28" s="66" t="s">
        <v>27</v>
      </c>
      <c r="BF28" s="67"/>
      <c r="BG28" s="5" t="s">
        <v>39</v>
      </c>
      <c r="BH28" s="5" t="s">
        <v>54</v>
      </c>
      <c r="BI28" s="5" t="s">
        <v>65</v>
      </c>
      <c r="BJ28" s="5" t="s">
        <v>93</v>
      </c>
      <c r="BK28" s="66" t="s">
        <v>7</v>
      </c>
      <c r="BL28" s="67"/>
      <c r="BM28" s="5" t="s">
        <v>38</v>
      </c>
      <c r="BN28" s="5" t="s">
        <v>55</v>
      </c>
      <c r="BO28" s="5" t="s">
        <v>66</v>
      </c>
      <c r="BP28" s="5" t="s">
        <v>94</v>
      </c>
      <c r="BQ28" s="66" t="s">
        <v>8</v>
      </c>
      <c r="BR28" s="67"/>
      <c r="BS28" s="5" t="s">
        <v>37</v>
      </c>
      <c r="BT28" s="5" t="s">
        <v>56</v>
      </c>
      <c r="BU28" s="5" t="s">
        <v>67</v>
      </c>
      <c r="BV28" s="5" t="s">
        <v>95</v>
      </c>
      <c r="BW28" s="66" t="s">
        <v>24</v>
      </c>
      <c r="BX28" s="67"/>
      <c r="BY28" s="5" t="s">
        <v>36</v>
      </c>
      <c r="BZ28" s="5" t="s">
        <v>57</v>
      </c>
      <c r="CA28" s="5" t="s">
        <v>68</v>
      </c>
      <c r="CB28" s="5" t="s">
        <v>96</v>
      </c>
      <c r="CC28" s="66" t="s">
        <v>9</v>
      </c>
      <c r="CD28" s="67"/>
      <c r="CE28" s="72" t="s">
        <v>78</v>
      </c>
      <c r="CF28" s="73"/>
    </row>
    <row r="29" spans="1:84" ht="39" customHeight="1" x14ac:dyDescent="0.3">
      <c r="A29" s="105" t="s">
        <v>22</v>
      </c>
      <c r="B29" s="108" t="s">
        <v>23</v>
      </c>
      <c r="C29" s="105" t="s">
        <v>33</v>
      </c>
      <c r="D29" s="3" t="s">
        <v>17</v>
      </c>
      <c r="E29" s="5">
        <f>E30/E31</f>
        <v>0.30930232558139537</v>
      </c>
      <c r="F29" s="5">
        <f>F30/F31</f>
        <v>0.31190150478796169</v>
      </c>
      <c r="G29" s="5">
        <f>G30/G31</f>
        <v>0.29895104895104896</v>
      </c>
      <c r="H29" s="5">
        <f>H30/H31</f>
        <v>0.38950715421303655</v>
      </c>
      <c r="I29" s="62">
        <f>I30/I31</f>
        <v>0.32593123209169056</v>
      </c>
      <c r="J29" s="63"/>
      <c r="K29" s="5">
        <f t="shared" ref="K29" si="1">K30/K31</f>
        <v>0.36849132176234978</v>
      </c>
      <c r="L29" s="5">
        <f t="shared" ref="L29" si="2">L30/L31</f>
        <v>0.3742690058479532</v>
      </c>
      <c r="M29" s="5">
        <f t="shared" ref="M29:N29" si="3">M30/M31</f>
        <v>0.36348684210526316</v>
      </c>
      <c r="N29" s="5">
        <f t="shared" si="3"/>
        <v>0.40675241157556269</v>
      </c>
      <c r="O29" s="62">
        <f>O30/O31</f>
        <v>0.37776943297033422</v>
      </c>
      <c r="P29" s="63"/>
      <c r="Q29" s="5" t="s">
        <v>73</v>
      </c>
      <c r="R29" s="5" t="s">
        <v>73</v>
      </c>
      <c r="S29" s="5" t="s">
        <v>73</v>
      </c>
      <c r="T29" s="5" t="s">
        <v>73</v>
      </c>
      <c r="U29" s="64" t="s">
        <v>73</v>
      </c>
      <c r="V29" s="65"/>
      <c r="W29" s="5" t="s">
        <v>73</v>
      </c>
      <c r="X29" s="5" t="s">
        <v>73</v>
      </c>
      <c r="Y29" s="5" t="s">
        <v>73</v>
      </c>
      <c r="Z29" s="5" t="s">
        <v>73</v>
      </c>
      <c r="AA29" s="64" t="s">
        <v>73</v>
      </c>
      <c r="AB29" s="65"/>
      <c r="AC29" s="5" t="s">
        <v>30</v>
      </c>
      <c r="AD29" s="5" t="s">
        <v>30</v>
      </c>
      <c r="AE29" s="5" t="s">
        <v>31</v>
      </c>
      <c r="AF29" s="5" t="s">
        <v>31</v>
      </c>
      <c r="AG29" s="64" t="s">
        <v>30</v>
      </c>
      <c r="AH29" s="65"/>
      <c r="AI29" s="5">
        <f>AI30/AI31</f>
        <v>0.37037037037037035</v>
      </c>
      <c r="AJ29" s="5">
        <f>AJ30/AJ31</f>
        <v>0.34883720930232559</v>
      </c>
      <c r="AK29" s="5">
        <f>AK30/AK31</f>
        <v>0.26470588235294118</v>
      </c>
      <c r="AL29" s="5">
        <f>AL30/AL31</f>
        <v>0.47368421052631576</v>
      </c>
      <c r="AM29" s="62">
        <f>AM30/AM31</f>
        <v>0.36686390532544377</v>
      </c>
      <c r="AN29" s="63"/>
      <c r="AO29" s="5">
        <f>AO30/AO31</f>
        <v>0.14705882352941177</v>
      </c>
      <c r="AP29" s="5">
        <f>AP30/AP31</f>
        <v>0.15671641791044777</v>
      </c>
      <c r="AQ29" s="5">
        <f>AQ30/AQ31</f>
        <v>0.23376623376623376</v>
      </c>
      <c r="AR29" s="5">
        <f>AR30/AR31</f>
        <v>0.25</v>
      </c>
      <c r="AS29" s="62">
        <f>AS30/AS31</f>
        <v>0.18161925601750548</v>
      </c>
      <c r="AT29" s="63"/>
      <c r="AU29" s="5">
        <f>AU30/AU31</f>
        <v>0.31235431235431238</v>
      </c>
      <c r="AV29" s="5">
        <f>AV30/AV31</f>
        <v>0.24822695035460993</v>
      </c>
      <c r="AW29" s="5">
        <f>AW30/AW31</f>
        <v>0.28474576271186441</v>
      </c>
      <c r="AX29" s="5">
        <f>AX30/AX31</f>
        <v>0.37084398976982097</v>
      </c>
      <c r="AY29" s="62">
        <f>AY30/AY31</f>
        <v>0.30429128738621586</v>
      </c>
      <c r="AZ29" s="63"/>
      <c r="BA29" s="5" t="s">
        <v>30</v>
      </c>
      <c r="BB29" s="5" t="s">
        <v>31</v>
      </c>
      <c r="BC29" s="5" t="s">
        <v>31</v>
      </c>
      <c r="BD29" s="5" t="s">
        <v>31</v>
      </c>
      <c r="BE29" s="64" t="s">
        <v>30</v>
      </c>
      <c r="BF29" s="65"/>
      <c r="BG29" s="5">
        <f>BG30/BG31</f>
        <v>0.38980891719745225</v>
      </c>
      <c r="BH29" s="5">
        <f>BH30/BH31</f>
        <v>0.36818851251840945</v>
      </c>
      <c r="BI29" s="5">
        <f>BI30/BI31</f>
        <v>0.37421383647798739</v>
      </c>
      <c r="BJ29" s="5">
        <f>BJ30/BJ31</f>
        <v>0.42439024390243901</v>
      </c>
      <c r="BK29" s="62">
        <f>BK30/BK31</f>
        <v>0.38858195211786373</v>
      </c>
      <c r="BL29" s="63"/>
      <c r="BM29" s="5">
        <f>BM30/BM31</f>
        <v>0.25925925925925924</v>
      </c>
      <c r="BN29" s="5">
        <f>BN30/BN31</f>
        <v>0.41463414634146339</v>
      </c>
      <c r="BO29" s="5">
        <f>BO30/BO31</f>
        <v>0.31428571428571428</v>
      </c>
      <c r="BP29" s="5">
        <f>BP30/BP31</f>
        <v>0.34482758620689657</v>
      </c>
      <c r="BQ29" s="62">
        <f>BQ30/BQ31</f>
        <v>0.32704402515723269</v>
      </c>
      <c r="BR29" s="63"/>
      <c r="BS29" s="5">
        <f>BS30/BS31</f>
        <v>0.32539682539682541</v>
      </c>
      <c r="BT29" s="5">
        <f>BT30/BT31</f>
        <v>0.33333333333333331</v>
      </c>
      <c r="BU29" s="5">
        <f>BU30/BU31</f>
        <v>0.33684210526315789</v>
      </c>
      <c r="BV29" s="5">
        <f>BV30/BV31</f>
        <v>0.48275862068965519</v>
      </c>
      <c r="BW29" s="62">
        <f>BW30/BW31</f>
        <v>0.36363636363636365</v>
      </c>
      <c r="BX29" s="63"/>
      <c r="BY29" s="5">
        <f>BY30/BY31</f>
        <v>0.2857142857142857</v>
      </c>
      <c r="BZ29" s="5">
        <f>BZ30/BZ31</f>
        <v>0.5</v>
      </c>
      <c r="CA29" s="5" t="s">
        <v>31</v>
      </c>
      <c r="CB29" s="5">
        <f>CB30/CB31</f>
        <v>0.23076923076923078</v>
      </c>
      <c r="CC29" s="62">
        <f>CC30/CC31</f>
        <v>0.32075471698113206</v>
      </c>
      <c r="CD29" s="63"/>
      <c r="CE29" s="64" t="s">
        <v>73</v>
      </c>
      <c r="CF29" s="65"/>
    </row>
    <row r="30" spans="1:84" ht="39" hidden="1" customHeight="1" x14ac:dyDescent="0.3">
      <c r="A30" s="106"/>
      <c r="B30" s="109"/>
      <c r="C30" s="106"/>
      <c r="D30" s="3" t="s">
        <v>79</v>
      </c>
      <c r="E30" s="5">
        <v>266</v>
      </c>
      <c r="F30" s="5">
        <v>228</v>
      </c>
      <c r="G30" s="5">
        <v>171</v>
      </c>
      <c r="H30" s="5">
        <v>245</v>
      </c>
      <c r="I30" s="56">
        <f>SUM(E30:H30)</f>
        <v>910</v>
      </c>
      <c r="J30" s="57"/>
      <c r="K30" s="5">
        <v>276</v>
      </c>
      <c r="L30" s="5">
        <v>256</v>
      </c>
      <c r="M30" s="5">
        <v>221</v>
      </c>
      <c r="N30" s="5">
        <v>253</v>
      </c>
      <c r="O30" s="56">
        <f>SUM(K30:N30)</f>
        <v>1006</v>
      </c>
      <c r="P30" s="57"/>
      <c r="Q30" s="5"/>
      <c r="R30" s="5"/>
      <c r="S30" s="5"/>
      <c r="T30" s="5"/>
      <c r="U30" s="33"/>
      <c r="V30" s="34"/>
      <c r="W30" s="5"/>
      <c r="X30" s="5"/>
      <c r="Y30" s="5"/>
      <c r="Z30" s="5"/>
      <c r="AA30" s="33"/>
      <c r="AB30" s="34"/>
      <c r="AC30" s="5"/>
      <c r="AD30" s="5"/>
      <c r="AE30" s="5"/>
      <c r="AF30" s="5"/>
      <c r="AG30" s="33"/>
      <c r="AH30" s="34"/>
      <c r="AI30" s="5">
        <v>20</v>
      </c>
      <c r="AJ30" s="5">
        <v>15</v>
      </c>
      <c r="AK30" s="5">
        <v>9</v>
      </c>
      <c r="AL30" s="5">
        <v>18</v>
      </c>
      <c r="AM30" s="56">
        <f>SUM(AI30:AL30)</f>
        <v>62</v>
      </c>
      <c r="AN30" s="57"/>
      <c r="AO30" s="5">
        <v>25</v>
      </c>
      <c r="AP30" s="5">
        <v>21</v>
      </c>
      <c r="AQ30" s="5">
        <v>18</v>
      </c>
      <c r="AR30" s="5">
        <v>19</v>
      </c>
      <c r="AS30" s="56">
        <f>SUM(AO30:AR30)</f>
        <v>83</v>
      </c>
      <c r="AT30" s="57"/>
      <c r="AU30" s="5">
        <v>134</v>
      </c>
      <c r="AV30" s="5">
        <v>105</v>
      </c>
      <c r="AW30" s="5">
        <v>84</v>
      </c>
      <c r="AX30" s="5">
        <v>145</v>
      </c>
      <c r="AY30" s="56">
        <f>SUM(AU30:AX30)</f>
        <v>468</v>
      </c>
      <c r="AZ30" s="57"/>
      <c r="BA30" s="5"/>
      <c r="BB30" s="5"/>
      <c r="BC30" s="5"/>
      <c r="BD30" s="5"/>
      <c r="BE30" s="33"/>
      <c r="BF30" s="34"/>
      <c r="BG30" s="5">
        <v>306</v>
      </c>
      <c r="BH30" s="5">
        <v>250</v>
      </c>
      <c r="BI30" s="5">
        <v>238</v>
      </c>
      <c r="BJ30" s="5">
        <v>261</v>
      </c>
      <c r="BK30" s="56">
        <f>SUM(BG30:BJ30)</f>
        <v>1055</v>
      </c>
      <c r="BL30" s="57"/>
      <c r="BM30" s="5">
        <v>14</v>
      </c>
      <c r="BN30" s="5">
        <v>17</v>
      </c>
      <c r="BO30" s="5">
        <v>11</v>
      </c>
      <c r="BP30" s="5">
        <v>10</v>
      </c>
      <c r="BQ30" s="56">
        <f>SUM(BM30:BP30)</f>
        <v>52</v>
      </c>
      <c r="BR30" s="57"/>
      <c r="BS30" s="5">
        <v>41</v>
      </c>
      <c r="BT30" s="5">
        <v>33</v>
      </c>
      <c r="BU30" s="5">
        <v>32</v>
      </c>
      <c r="BV30" s="5">
        <v>42</v>
      </c>
      <c r="BW30" s="56">
        <f>SUM(BS30:BV30)</f>
        <v>148</v>
      </c>
      <c r="BX30" s="57"/>
      <c r="BY30" s="5">
        <v>6</v>
      </c>
      <c r="BZ30" s="5">
        <v>8</v>
      </c>
      <c r="CA30" s="5">
        <v>0</v>
      </c>
      <c r="CB30" s="5">
        <v>3</v>
      </c>
      <c r="CC30" s="56">
        <f>SUM(BY30:CB30)</f>
        <v>17</v>
      </c>
      <c r="CD30" s="57"/>
      <c r="CE30" s="33"/>
      <c r="CF30" s="34"/>
    </row>
    <row r="31" spans="1:84" ht="39" hidden="1" customHeight="1" x14ac:dyDescent="0.3">
      <c r="A31" s="106"/>
      <c r="B31" s="109"/>
      <c r="C31" s="106"/>
      <c r="D31" s="3" t="s">
        <v>10</v>
      </c>
      <c r="E31" s="5">
        <v>860</v>
      </c>
      <c r="F31" s="5">
        <v>731</v>
      </c>
      <c r="G31" s="5">
        <v>572</v>
      </c>
      <c r="H31" s="5">
        <v>629</v>
      </c>
      <c r="I31" s="60">
        <f>SUM(E31:H31)</f>
        <v>2792</v>
      </c>
      <c r="J31" s="61"/>
      <c r="K31" s="5">
        <v>749</v>
      </c>
      <c r="L31" s="5">
        <v>684</v>
      </c>
      <c r="M31" s="5">
        <v>608</v>
      </c>
      <c r="N31" s="5">
        <v>622</v>
      </c>
      <c r="O31" s="60">
        <f>SUM(K31:N31)</f>
        <v>2663</v>
      </c>
      <c r="P31" s="61"/>
      <c r="Q31" s="5"/>
      <c r="R31" s="5"/>
      <c r="S31" s="5"/>
      <c r="T31" s="5"/>
      <c r="U31" s="33"/>
      <c r="V31" s="34"/>
      <c r="W31" s="5"/>
      <c r="X31" s="5"/>
      <c r="Y31" s="5"/>
      <c r="Z31" s="5"/>
      <c r="AA31" s="33"/>
      <c r="AB31" s="34"/>
      <c r="AC31" s="5"/>
      <c r="AD31" s="5"/>
      <c r="AE31" s="5"/>
      <c r="AF31" s="5"/>
      <c r="AG31" s="33"/>
      <c r="AH31" s="34"/>
      <c r="AI31" s="5">
        <v>54</v>
      </c>
      <c r="AJ31" s="5">
        <v>43</v>
      </c>
      <c r="AK31" s="5">
        <v>34</v>
      </c>
      <c r="AL31" s="5">
        <v>38</v>
      </c>
      <c r="AM31" s="60">
        <f>SUM(AI31:AL31)</f>
        <v>169</v>
      </c>
      <c r="AN31" s="61"/>
      <c r="AO31" s="5">
        <v>170</v>
      </c>
      <c r="AP31" s="5">
        <v>134</v>
      </c>
      <c r="AQ31" s="5">
        <v>77</v>
      </c>
      <c r="AR31" s="5">
        <v>76</v>
      </c>
      <c r="AS31" s="60">
        <f>SUM(AO31:AR31)</f>
        <v>457</v>
      </c>
      <c r="AT31" s="61"/>
      <c r="AU31" s="5">
        <v>429</v>
      </c>
      <c r="AV31" s="5">
        <v>423</v>
      </c>
      <c r="AW31" s="5">
        <v>295</v>
      </c>
      <c r="AX31" s="5">
        <v>391</v>
      </c>
      <c r="AY31" s="60">
        <f>SUM(AU31:AX31)</f>
        <v>1538</v>
      </c>
      <c r="AZ31" s="61"/>
      <c r="BA31" s="5"/>
      <c r="BB31" s="5"/>
      <c r="BC31" s="5"/>
      <c r="BD31" s="5"/>
      <c r="BE31" s="33"/>
      <c r="BF31" s="34"/>
      <c r="BG31" s="5">
        <v>785</v>
      </c>
      <c r="BH31" s="5">
        <v>679</v>
      </c>
      <c r="BI31" s="5">
        <v>636</v>
      </c>
      <c r="BJ31" s="5">
        <v>615</v>
      </c>
      <c r="BK31" s="60">
        <f>SUM(BG31:BJ31)</f>
        <v>2715</v>
      </c>
      <c r="BL31" s="61"/>
      <c r="BM31" s="5">
        <v>54</v>
      </c>
      <c r="BN31" s="5">
        <v>41</v>
      </c>
      <c r="BO31" s="5">
        <v>35</v>
      </c>
      <c r="BP31" s="5">
        <v>29</v>
      </c>
      <c r="BQ31" s="60">
        <f>SUM(BM31:BP31)</f>
        <v>159</v>
      </c>
      <c r="BR31" s="61"/>
      <c r="BS31" s="5">
        <v>126</v>
      </c>
      <c r="BT31" s="5">
        <v>99</v>
      </c>
      <c r="BU31" s="5">
        <v>95</v>
      </c>
      <c r="BV31" s="5">
        <v>87</v>
      </c>
      <c r="BW31" s="60">
        <f>SUM(BS31:BV31)</f>
        <v>407</v>
      </c>
      <c r="BX31" s="61"/>
      <c r="BY31" s="5">
        <v>21</v>
      </c>
      <c r="BZ31" s="5">
        <v>16</v>
      </c>
      <c r="CA31" s="5">
        <v>3</v>
      </c>
      <c r="CB31" s="5">
        <v>13</v>
      </c>
      <c r="CC31" s="60">
        <f>SUM(BY31:CB31)</f>
        <v>53</v>
      </c>
      <c r="CD31" s="61"/>
      <c r="CE31" s="33"/>
      <c r="CF31" s="34"/>
    </row>
    <row r="32" spans="1:84" ht="69.75" customHeight="1" x14ac:dyDescent="0.3">
      <c r="A32" s="107"/>
      <c r="B32" s="110"/>
      <c r="C32" s="107"/>
      <c r="D32" s="3" t="s">
        <v>18</v>
      </c>
      <c r="E32" s="5">
        <f t="shared" ref="E32:G32" si="4">E33/E34</f>
        <v>0.20116279069767443</v>
      </c>
      <c r="F32" s="5">
        <f t="shared" si="4"/>
        <v>0.14774281805745554</v>
      </c>
      <c r="G32" s="5">
        <f t="shared" si="4"/>
        <v>0.22066549912434325</v>
      </c>
      <c r="H32" s="5">
        <f t="shared" ref="H32" si="5">H33/H34</f>
        <v>0.17488076311605724</v>
      </c>
      <c r="I32" s="62">
        <f>I33/I34</f>
        <v>0.18523826585453243</v>
      </c>
      <c r="J32" s="63"/>
      <c r="K32" s="5">
        <f t="shared" ref="K32" si="6">K33/K34</f>
        <v>0.23230974632843793</v>
      </c>
      <c r="L32" s="5">
        <f t="shared" ref="L32" si="7">L33/L34</f>
        <v>0.20760233918128654</v>
      </c>
      <c r="M32" s="5">
        <f t="shared" ref="M32:N32" si="8">M33/M34</f>
        <v>0.23190789473684212</v>
      </c>
      <c r="N32" s="5">
        <f t="shared" si="8"/>
        <v>0.19774919614147909</v>
      </c>
      <c r="O32" s="62">
        <f>O33/O34</f>
        <v>0.21779947427713106</v>
      </c>
      <c r="P32" s="63"/>
      <c r="Q32" s="5" t="s">
        <v>73</v>
      </c>
      <c r="R32" s="5" t="s">
        <v>73</v>
      </c>
      <c r="S32" s="5" t="s">
        <v>73</v>
      </c>
      <c r="T32" s="5" t="s">
        <v>73</v>
      </c>
      <c r="U32" s="64" t="s">
        <v>73</v>
      </c>
      <c r="V32" s="65"/>
      <c r="W32" s="5" t="s">
        <v>73</v>
      </c>
      <c r="X32" s="5" t="s">
        <v>73</v>
      </c>
      <c r="Y32" s="5" t="s">
        <v>73</v>
      </c>
      <c r="Z32" s="5" t="s">
        <v>73</v>
      </c>
      <c r="AA32" s="64" t="s">
        <v>73</v>
      </c>
      <c r="AB32" s="65"/>
      <c r="AC32" s="5" t="s">
        <v>30</v>
      </c>
      <c r="AD32" s="5" t="s">
        <v>30</v>
      </c>
      <c r="AE32" s="5" t="s">
        <v>30</v>
      </c>
      <c r="AF32" s="5" t="s">
        <v>31</v>
      </c>
      <c r="AG32" s="64" t="s">
        <v>30</v>
      </c>
      <c r="AH32" s="65"/>
      <c r="AI32" s="5">
        <f>AI33/AI34</f>
        <v>0.27777777777777779</v>
      </c>
      <c r="AJ32" s="5">
        <f>AJ33/AJ34</f>
        <v>0.20930232558139536</v>
      </c>
      <c r="AK32" s="5">
        <f>AK33/AK34</f>
        <v>0.5</v>
      </c>
      <c r="AL32" s="5">
        <f>AL33/AL34</f>
        <v>0.18421052631578946</v>
      </c>
      <c r="AM32" s="62">
        <f>AM33/AM34</f>
        <v>0.28402366863905326</v>
      </c>
      <c r="AN32" s="63"/>
      <c r="AO32" s="5">
        <f>AO33/AO34</f>
        <v>0.34090909090909088</v>
      </c>
      <c r="AP32" s="5">
        <f>AP33/AP34</f>
        <v>0.29104477611940299</v>
      </c>
      <c r="AQ32" s="5">
        <f>AQ33/AQ34</f>
        <v>0.24675324675324675</v>
      </c>
      <c r="AR32" s="5">
        <f>AR33/AR34</f>
        <v>0.27631578947368424</v>
      </c>
      <c r="AS32" s="62">
        <f>AS33/AS34</f>
        <v>0.30021598272138228</v>
      </c>
      <c r="AT32" s="63"/>
      <c r="AU32" s="5">
        <f>AU33/AU34</f>
        <v>0.15384615384615385</v>
      </c>
      <c r="AV32" s="5">
        <f>AV33/AV34</f>
        <v>0.11583924349881797</v>
      </c>
      <c r="AW32" s="5">
        <f>AW33/AW34</f>
        <v>0.17966101694915254</v>
      </c>
      <c r="AX32" s="5">
        <f>AX33/AX34</f>
        <v>0.10997442455242967</v>
      </c>
      <c r="AY32" s="62">
        <f>AY33/AY34</f>
        <v>0.13719115734720416</v>
      </c>
      <c r="AZ32" s="63"/>
      <c r="BA32" s="5" t="s">
        <v>30</v>
      </c>
      <c r="BB32" s="5" t="s">
        <v>31</v>
      </c>
      <c r="BC32" s="5" t="s">
        <v>31</v>
      </c>
      <c r="BD32" s="5" t="s">
        <v>31</v>
      </c>
      <c r="BE32" s="64" t="s">
        <v>30</v>
      </c>
      <c r="BF32" s="65"/>
      <c r="BG32" s="5">
        <f>BG33/BG34</f>
        <v>0.23312101910828026</v>
      </c>
      <c r="BH32" s="5">
        <f>BH33/BH34</f>
        <v>0.20176730486008837</v>
      </c>
      <c r="BI32" s="5">
        <f>BI33/BI34</f>
        <v>0.23742138364779874</v>
      </c>
      <c r="BJ32" s="5">
        <f>BJ33/BJ34</f>
        <v>0.23252032520325203</v>
      </c>
      <c r="BK32" s="62">
        <f>BK33/BK34</f>
        <v>0.22615101289134437</v>
      </c>
      <c r="BL32" s="63"/>
      <c r="BM32" s="5">
        <f>BM33/BM34</f>
        <v>0.29629629629629628</v>
      </c>
      <c r="BN32" s="5">
        <f>BN33/BN34</f>
        <v>0.24390243902439024</v>
      </c>
      <c r="BO32" s="5">
        <f>BO33/BO34</f>
        <v>0.25714285714285712</v>
      </c>
      <c r="BP32" s="5">
        <f>BP33/BP34</f>
        <v>0.2413793103448276</v>
      </c>
      <c r="BQ32" s="62">
        <f>BQ33/BQ34</f>
        <v>0.26415094339622641</v>
      </c>
      <c r="BR32" s="63"/>
      <c r="BS32" s="5">
        <f>BS33/BS34</f>
        <v>0.19047619047619047</v>
      </c>
      <c r="BT32" s="5">
        <f>BT33/BT34</f>
        <v>0.19191919191919191</v>
      </c>
      <c r="BU32" s="5">
        <f>BU33/BU34</f>
        <v>0.15789473684210525</v>
      </c>
      <c r="BV32" s="5">
        <f>BV33/BV34</f>
        <v>0.13793103448275862</v>
      </c>
      <c r="BW32" s="62">
        <f>BW33/BW34</f>
        <v>0.171990171990172</v>
      </c>
      <c r="BX32" s="63"/>
      <c r="BY32" s="5">
        <f>BY33/BY34</f>
        <v>0.19047619047619047</v>
      </c>
      <c r="BZ32" s="5">
        <f>BZ33/BZ34</f>
        <v>0.1875</v>
      </c>
      <c r="CA32" s="5" t="s">
        <v>30</v>
      </c>
      <c r="CB32" s="5" t="s">
        <v>31</v>
      </c>
      <c r="CC32" s="62">
        <f>CC33/CC34</f>
        <v>0.15094339622641509</v>
      </c>
      <c r="CD32" s="63"/>
      <c r="CE32" s="64" t="s">
        <v>73</v>
      </c>
      <c r="CF32" s="65"/>
    </row>
    <row r="33" spans="1:84" ht="69.75" hidden="1" customHeight="1" x14ac:dyDescent="0.3">
      <c r="A33" s="37"/>
      <c r="B33" s="38"/>
      <c r="C33" s="37"/>
      <c r="D33" s="3" t="s">
        <v>80</v>
      </c>
      <c r="E33" s="5">
        <v>173</v>
      </c>
      <c r="F33" s="5">
        <v>108</v>
      </c>
      <c r="G33" s="5">
        <v>126</v>
      </c>
      <c r="H33" s="5">
        <v>110</v>
      </c>
      <c r="I33" s="60">
        <f>SUM(E33:H33)</f>
        <v>517</v>
      </c>
      <c r="J33" s="61"/>
      <c r="K33" s="5">
        <v>174</v>
      </c>
      <c r="L33" s="5">
        <v>142</v>
      </c>
      <c r="M33" s="5">
        <v>141</v>
      </c>
      <c r="N33" s="5">
        <v>123</v>
      </c>
      <c r="O33" s="60">
        <f>SUM(K33:N33)</f>
        <v>580</v>
      </c>
      <c r="P33" s="61"/>
      <c r="Q33" s="5"/>
      <c r="R33" s="5"/>
      <c r="S33" s="5"/>
      <c r="T33" s="5"/>
      <c r="U33" s="33"/>
      <c r="V33" s="34"/>
      <c r="W33" s="5"/>
      <c r="X33" s="5"/>
      <c r="Y33" s="5"/>
      <c r="Z33" s="5"/>
      <c r="AA33" s="33"/>
      <c r="AB33" s="34"/>
      <c r="AC33" s="5"/>
      <c r="AD33" s="5"/>
      <c r="AE33" s="5"/>
      <c r="AF33" s="5"/>
      <c r="AG33" s="33"/>
      <c r="AH33" s="34"/>
      <c r="AI33" s="5">
        <v>15</v>
      </c>
      <c r="AJ33" s="5">
        <v>9</v>
      </c>
      <c r="AK33" s="5">
        <v>17</v>
      </c>
      <c r="AL33" s="5">
        <v>7</v>
      </c>
      <c r="AM33" s="56">
        <f>SUM(AI33:AL33)</f>
        <v>48</v>
      </c>
      <c r="AN33" s="57"/>
      <c r="AO33" s="5">
        <v>60</v>
      </c>
      <c r="AP33" s="5">
        <v>39</v>
      </c>
      <c r="AQ33" s="5">
        <v>19</v>
      </c>
      <c r="AR33" s="5">
        <v>21</v>
      </c>
      <c r="AS33" s="56">
        <f>SUM(AO33:AR33)</f>
        <v>139</v>
      </c>
      <c r="AT33" s="57"/>
      <c r="AU33" s="5">
        <v>66</v>
      </c>
      <c r="AV33" s="5">
        <v>49</v>
      </c>
      <c r="AW33" s="5">
        <v>53</v>
      </c>
      <c r="AX33" s="5">
        <v>43</v>
      </c>
      <c r="AY33" s="56">
        <f>SUM(AU33:AX33)</f>
        <v>211</v>
      </c>
      <c r="AZ33" s="57"/>
      <c r="BA33" s="5"/>
      <c r="BB33" s="5"/>
      <c r="BC33" s="5"/>
      <c r="BD33" s="5"/>
      <c r="BE33" s="33"/>
      <c r="BF33" s="34"/>
      <c r="BG33" s="5">
        <v>183</v>
      </c>
      <c r="BH33" s="5">
        <v>137</v>
      </c>
      <c r="BI33" s="5">
        <v>151</v>
      </c>
      <c r="BJ33" s="5">
        <v>143</v>
      </c>
      <c r="BK33" s="56">
        <f>SUM(BG33:BJ33)</f>
        <v>614</v>
      </c>
      <c r="BL33" s="57"/>
      <c r="BM33" s="5">
        <v>16</v>
      </c>
      <c r="BN33" s="5">
        <v>10</v>
      </c>
      <c r="BO33" s="5">
        <v>9</v>
      </c>
      <c r="BP33" s="5">
        <v>7</v>
      </c>
      <c r="BQ33" s="56">
        <f>SUM(BM33:BP33)</f>
        <v>42</v>
      </c>
      <c r="BR33" s="57"/>
      <c r="BS33" s="5">
        <v>24</v>
      </c>
      <c r="BT33" s="5">
        <v>19</v>
      </c>
      <c r="BU33" s="5">
        <v>15</v>
      </c>
      <c r="BV33" s="5">
        <v>12</v>
      </c>
      <c r="BW33" s="56">
        <f>SUM(BS33:BV33)</f>
        <v>70</v>
      </c>
      <c r="BX33" s="57"/>
      <c r="BY33" s="5">
        <v>4</v>
      </c>
      <c r="BZ33" s="5">
        <v>3</v>
      </c>
      <c r="CA33" s="5">
        <v>1</v>
      </c>
      <c r="CB33" s="5">
        <v>0</v>
      </c>
      <c r="CC33" s="56">
        <f>SUM(BY33:CB33)</f>
        <v>8</v>
      </c>
      <c r="CD33" s="57"/>
      <c r="CE33" s="33"/>
      <c r="CF33" s="34"/>
    </row>
    <row r="34" spans="1:84" ht="69.75" hidden="1" customHeight="1" x14ac:dyDescent="0.3">
      <c r="A34" s="37"/>
      <c r="B34" s="38"/>
      <c r="C34" s="37"/>
      <c r="D34" s="3" t="s">
        <v>10</v>
      </c>
      <c r="E34" s="5">
        <v>860</v>
      </c>
      <c r="F34" s="5">
        <v>731</v>
      </c>
      <c r="G34" s="5">
        <v>571</v>
      </c>
      <c r="H34" s="5">
        <v>629</v>
      </c>
      <c r="I34" s="60">
        <f>SUM(E34:H34)</f>
        <v>2791</v>
      </c>
      <c r="J34" s="61"/>
      <c r="K34" s="5">
        <v>749</v>
      </c>
      <c r="L34" s="5">
        <v>684</v>
      </c>
      <c r="M34" s="5">
        <v>608</v>
      </c>
      <c r="N34" s="5">
        <v>622</v>
      </c>
      <c r="O34" s="60">
        <f>SUM(K34:N34)</f>
        <v>2663</v>
      </c>
      <c r="P34" s="61"/>
      <c r="Q34" s="5"/>
      <c r="R34" s="5"/>
      <c r="S34" s="5"/>
      <c r="T34" s="5"/>
      <c r="U34" s="33"/>
      <c r="V34" s="34"/>
      <c r="W34" s="5"/>
      <c r="X34" s="5"/>
      <c r="Y34" s="5"/>
      <c r="Z34" s="5"/>
      <c r="AA34" s="33"/>
      <c r="AB34" s="34"/>
      <c r="AC34" s="5"/>
      <c r="AD34" s="5"/>
      <c r="AE34" s="5"/>
      <c r="AF34" s="5"/>
      <c r="AG34" s="33"/>
      <c r="AH34" s="34"/>
      <c r="AI34" s="5">
        <v>54</v>
      </c>
      <c r="AJ34" s="5">
        <v>43</v>
      </c>
      <c r="AK34" s="5">
        <v>34</v>
      </c>
      <c r="AL34" s="5">
        <v>38</v>
      </c>
      <c r="AM34" s="60">
        <f>SUM(AI34:AL34)</f>
        <v>169</v>
      </c>
      <c r="AN34" s="61"/>
      <c r="AO34" s="5">
        <v>176</v>
      </c>
      <c r="AP34" s="5">
        <v>134</v>
      </c>
      <c r="AQ34" s="5">
        <v>77</v>
      </c>
      <c r="AR34" s="5">
        <v>76</v>
      </c>
      <c r="AS34" s="60">
        <f>SUM(AO34:AR34)</f>
        <v>463</v>
      </c>
      <c r="AT34" s="61"/>
      <c r="AU34" s="5">
        <v>429</v>
      </c>
      <c r="AV34" s="5">
        <v>423</v>
      </c>
      <c r="AW34" s="5">
        <v>295</v>
      </c>
      <c r="AX34" s="5">
        <v>391</v>
      </c>
      <c r="AY34" s="60">
        <f>SUM(AU34:AX34)</f>
        <v>1538</v>
      </c>
      <c r="AZ34" s="61"/>
      <c r="BA34" s="5"/>
      <c r="BB34" s="5"/>
      <c r="BC34" s="5"/>
      <c r="BD34" s="5"/>
      <c r="BE34" s="33"/>
      <c r="BF34" s="34"/>
      <c r="BG34" s="5">
        <v>785</v>
      </c>
      <c r="BH34" s="5">
        <v>679</v>
      </c>
      <c r="BI34" s="5">
        <v>636</v>
      </c>
      <c r="BJ34" s="5">
        <v>615</v>
      </c>
      <c r="BK34" s="60">
        <f>SUM(BG34:BJ34)</f>
        <v>2715</v>
      </c>
      <c r="BL34" s="61"/>
      <c r="BM34" s="5">
        <v>54</v>
      </c>
      <c r="BN34" s="5">
        <v>41</v>
      </c>
      <c r="BO34" s="5">
        <v>35</v>
      </c>
      <c r="BP34" s="5">
        <v>29</v>
      </c>
      <c r="BQ34" s="60">
        <f>SUM(BM34:BP34)</f>
        <v>159</v>
      </c>
      <c r="BR34" s="61"/>
      <c r="BS34" s="5">
        <v>126</v>
      </c>
      <c r="BT34" s="5">
        <v>99</v>
      </c>
      <c r="BU34" s="5">
        <v>95</v>
      </c>
      <c r="BV34" s="5">
        <v>87</v>
      </c>
      <c r="BW34" s="60">
        <f>SUM(BS34:BV34)</f>
        <v>407</v>
      </c>
      <c r="BX34" s="61"/>
      <c r="BY34" s="5">
        <v>21</v>
      </c>
      <c r="BZ34" s="5">
        <v>16</v>
      </c>
      <c r="CA34" s="5">
        <v>3</v>
      </c>
      <c r="CB34" s="5">
        <v>13</v>
      </c>
      <c r="CC34" s="60">
        <f>SUM(BY34:CB34)</f>
        <v>53</v>
      </c>
      <c r="CD34" s="61"/>
      <c r="CE34" s="33"/>
      <c r="CF34" s="34"/>
    </row>
    <row r="35" spans="1:84" ht="60" customHeight="1" x14ac:dyDescent="0.3">
      <c r="A35" s="105" t="s">
        <v>20</v>
      </c>
      <c r="B35" s="108" t="s">
        <v>23</v>
      </c>
      <c r="C35" s="105" t="s">
        <v>34</v>
      </c>
      <c r="D35" s="3" t="s">
        <v>17</v>
      </c>
      <c r="E35" s="5">
        <f>E36/E37</f>
        <v>0.6428571428571429</v>
      </c>
      <c r="F35" s="5">
        <f>F36/F37</f>
        <v>0.15384615384615385</v>
      </c>
      <c r="G35" s="5">
        <f>G36/G37</f>
        <v>0.33333333333333331</v>
      </c>
      <c r="H35" s="5">
        <f>H36/H37</f>
        <v>0.56521739130434778</v>
      </c>
      <c r="I35" s="62">
        <f>I36/I37</f>
        <v>0.4576271186440678</v>
      </c>
      <c r="J35" s="63"/>
      <c r="K35" s="5">
        <f>K36/K37</f>
        <v>0.7142857142857143</v>
      </c>
      <c r="L35" s="5">
        <v>0</v>
      </c>
      <c r="M35" s="5">
        <f>M36/M37</f>
        <v>0.42857142857142855</v>
      </c>
      <c r="N35" s="5">
        <f>N36/N37</f>
        <v>0.42105263157894735</v>
      </c>
      <c r="O35" s="62">
        <f>O36/O37</f>
        <v>0.49056603773584906</v>
      </c>
      <c r="P35" s="63"/>
      <c r="Q35" s="5" t="s">
        <v>73</v>
      </c>
      <c r="R35" s="5" t="s">
        <v>73</v>
      </c>
      <c r="S35" s="5" t="s">
        <v>73</v>
      </c>
      <c r="T35" s="5" t="s">
        <v>73</v>
      </c>
      <c r="U35" s="64" t="s">
        <v>73</v>
      </c>
      <c r="V35" s="65"/>
      <c r="W35" s="5" t="s">
        <v>73</v>
      </c>
      <c r="X35" s="5" t="s">
        <v>73</v>
      </c>
      <c r="Y35" s="5" t="s">
        <v>73</v>
      </c>
      <c r="Z35" s="5" t="s">
        <v>73</v>
      </c>
      <c r="AA35" s="64" t="s">
        <v>73</v>
      </c>
      <c r="AB35" s="65"/>
      <c r="AC35" s="5" t="s">
        <v>31</v>
      </c>
      <c r="AD35" s="5" t="s">
        <v>31</v>
      </c>
      <c r="AE35" s="5" t="s">
        <v>31</v>
      </c>
      <c r="AF35" s="5" t="s">
        <v>31</v>
      </c>
      <c r="AG35" s="64" t="s">
        <v>30</v>
      </c>
      <c r="AH35" s="65"/>
      <c r="AI35" s="5" t="s">
        <v>31</v>
      </c>
      <c r="AJ35" s="5" t="s">
        <v>31</v>
      </c>
      <c r="AK35" s="5" t="s">
        <v>31</v>
      </c>
      <c r="AL35" s="5" t="s">
        <v>31</v>
      </c>
      <c r="AM35" s="64" t="s">
        <v>30</v>
      </c>
      <c r="AN35" s="65"/>
      <c r="AO35" s="5">
        <f>3/8</f>
        <v>0.375</v>
      </c>
      <c r="AP35" s="5" t="s">
        <v>30</v>
      </c>
      <c r="AQ35" s="5" t="s">
        <v>31</v>
      </c>
      <c r="AR35" s="5" t="s">
        <v>31</v>
      </c>
      <c r="AS35" s="64" t="s">
        <v>30</v>
      </c>
      <c r="AT35" s="65"/>
      <c r="AU35" s="5">
        <f>2/9</f>
        <v>0.22222222222222221</v>
      </c>
      <c r="AV35" s="5">
        <f>1/6</f>
        <v>0.16666666666666666</v>
      </c>
      <c r="AW35" s="5" t="s">
        <v>30</v>
      </c>
      <c r="AX35" s="5">
        <f>7/13</f>
        <v>0.53846153846153844</v>
      </c>
      <c r="AY35" s="62">
        <f>AY36/AY37</f>
        <v>0.3125</v>
      </c>
      <c r="AZ35" s="63"/>
      <c r="BA35" s="5" t="s">
        <v>31</v>
      </c>
      <c r="BB35" s="5" t="s">
        <v>31</v>
      </c>
      <c r="BC35" s="5" t="s">
        <v>31</v>
      </c>
      <c r="BD35" s="5" t="s">
        <v>31</v>
      </c>
      <c r="BE35" s="64" t="s">
        <v>30</v>
      </c>
      <c r="BF35" s="65"/>
      <c r="BG35" s="5">
        <f>BG36/BG37</f>
        <v>0.86956521739130432</v>
      </c>
      <c r="BH35" s="5">
        <f>BH36/BH37</f>
        <v>0.1111111111111111</v>
      </c>
      <c r="BI35" s="5">
        <f>BI36/BI37</f>
        <v>0.45454545454545453</v>
      </c>
      <c r="BJ35" s="5">
        <f>BJ36/BJ37</f>
        <v>0.59090909090909094</v>
      </c>
      <c r="BK35" s="62">
        <f>BK36/BK37</f>
        <v>0.6</v>
      </c>
      <c r="BL35" s="63"/>
      <c r="BM35" s="5" t="s">
        <v>31</v>
      </c>
      <c r="BN35" s="5" t="s">
        <v>30</v>
      </c>
      <c r="BO35" s="5" t="s">
        <v>31</v>
      </c>
      <c r="BP35" s="5" t="s">
        <v>30</v>
      </c>
      <c r="BQ35" s="64" t="s">
        <v>30</v>
      </c>
      <c r="BR35" s="65"/>
      <c r="BS35" s="5" t="s">
        <v>30</v>
      </c>
      <c r="BT35" s="5" t="s">
        <v>31</v>
      </c>
      <c r="BU35" s="5" t="s">
        <v>31</v>
      </c>
      <c r="BV35" s="5" t="s">
        <v>31</v>
      </c>
      <c r="BW35" s="64" t="s">
        <v>30</v>
      </c>
      <c r="BX35" s="65"/>
      <c r="BY35" s="5" t="s">
        <v>31</v>
      </c>
      <c r="BZ35" s="5" t="s">
        <v>30</v>
      </c>
      <c r="CA35" s="5" t="s">
        <v>31</v>
      </c>
      <c r="CB35" s="5" t="s">
        <v>31</v>
      </c>
      <c r="CC35" s="64" t="s">
        <v>30</v>
      </c>
      <c r="CD35" s="65"/>
      <c r="CE35" s="64" t="s">
        <v>73</v>
      </c>
      <c r="CF35" s="65"/>
    </row>
    <row r="36" spans="1:84" ht="60" hidden="1" customHeight="1" x14ac:dyDescent="0.3">
      <c r="A36" s="106"/>
      <c r="B36" s="109"/>
      <c r="C36" s="106"/>
      <c r="D36" s="3" t="s">
        <v>79</v>
      </c>
      <c r="E36" s="5">
        <v>9</v>
      </c>
      <c r="F36" s="5">
        <v>2</v>
      </c>
      <c r="G36" s="5">
        <v>3</v>
      </c>
      <c r="H36" s="5">
        <v>13</v>
      </c>
      <c r="I36" s="56">
        <f>SUM(E36:H36)</f>
        <v>27</v>
      </c>
      <c r="J36" s="57"/>
      <c r="K36" s="5">
        <v>15</v>
      </c>
      <c r="L36" s="5">
        <v>0</v>
      </c>
      <c r="M36" s="5">
        <v>3</v>
      </c>
      <c r="N36" s="5">
        <v>8</v>
      </c>
      <c r="O36" s="56">
        <f>SUM(K36:N36)</f>
        <v>26</v>
      </c>
      <c r="P36" s="57"/>
      <c r="Q36" s="5"/>
      <c r="R36" s="5"/>
      <c r="S36" s="5"/>
      <c r="T36" s="5"/>
      <c r="U36" s="33"/>
      <c r="V36" s="34"/>
      <c r="W36" s="5"/>
      <c r="X36" s="5"/>
      <c r="Y36" s="5"/>
      <c r="Z36" s="5"/>
      <c r="AA36" s="33"/>
      <c r="AB36" s="34"/>
      <c r="AC36" s="5"/>
      <c r="AD36" s="5"/>
      <c r="AE36" s="5"/>
      <c r="AF36" s="5"/>
      <c r="AG36" s="33"/>
      <c r="AH36" s="34"/>
      <c r="AI36" s="5"/>
      <c r="AJ36" s="5"/>
      <c r="AK36" s="5"/>
      <c r="AL36" s="5"/>
      <c r="AM36" s="33"/>
      <c r="AN36" s="34"/>
      <c r="AO36" s="5">
        <v>3</v>
      </c>
      <c r="AP36" s="5"/>
      <c r="AQ36" s="5"/>
      <c r="AR36" s="5"/>
      <c r="AS36" s="33"/>
      <c r="AT36" s="34"/>
      <c r="AU36" s="5">
        <v>2</v>
      </c>
      <c r="AV36" s="5">
        <v>1</v>
      </c>
      <c r="AW36" s="5">
        <v>0</v>
      </c>
      <c r="AX36" s="5">
        <v>7</v>
      </c>
      <c r="AY36" s="56">
        <f>SUM(AU36:AX36)</f>
        <v>10</v>
      </c>
      <c r="AZ36" s="57"/>
      <c r="BA36" s="5"/>
      <c r="BB36" s="5"/>
      <c r="BC36" s="5"/>
      <c r="BD36" s="5"/>
      <c r="BE36" s="33"/>
      <c r="BF36" s="34"/>
      <c r="BG36" s="5">
        <v>20</v>
      </c>
      <c r="BH36" s="5">
        <v>1</v>
      </c>
      <c r="BI36" s="5">
        <v>5</v>
      </c>
      <c r="BJ36" s="5">
        <v>13</v>
      </c>
      <c r="BK36" s="56">
        <f>SUM(BG36:BJ36)</f>
        <v>39</v>
      </c>
      <c r="BL36" s="57"/>
      <c r="BM36" s="5"/>
      <c r="BN36" s="5"/>
      <c r="BO36" s="5"/>
      <c r="BP36" s="5">
        <v>1</v>
      </c>
      <c r="BQ36" s="33"/>
      <c r="BR36" s="34"/>
      <c r="BS36" s="5"/>
      <c r="BT36" s="5"/>
      <c r="BU36" s="5"/>
      <c r="BV36" s="5"/>
      <c r="BW36" s="33"/>
      <c r="BX36" s="34"/>
      <c r="BY36" s="5"/>
      <c r="BZ36" s="5"/>
      <c r="CA36" s="5"/>
      <c r="CB36" s="5"/>
      <c r="CC36" s="33"/>
      <c r="CD36" s="34"/>
      <c r="CE36" s="33"/>
      <c r="CF36" s="34"/>
    </row>
    <row r="37" spans="1:84" ht="60" hidden="1" customHeight="1" x14ac:dyDescent="0.3">
      <c r="A37" s="106"/>
      <c r="B37" s="109"/>
      <c r="C37" s="106"/>
      <c r="D37" s="3" t="s">
        <v>10</v>
      </c>
      <c r="E37" s="5">
        <v>14</v>
      </c>
      <c r="F37" s="5">
        <v>13</v>
      </c>
      <c r="G37" s="5">
        <v>9</v>
      </c>
      <c r="H37" s="5">
        <v>23</v>
      </c>
      <c r="I37" s="60">
        <f>SUM(E37:H37)</f>
        <v>59</v>
      </c>
      <c r="J37" s="61"/>
      <c r="K37" s="5">
        <v>21</v>
      </c>
      <c r="L37" s="5">
        <v>6</v>
      </c>
      <c r="M37" s="5">
        <v>7</v>
      </c>
      <c r="N37" s="5">
        <v>19</v>
      </c>
      <c r="O37" s="60">
        <f>SUM(K37:N37)</f>
        <v>53</v>
      </c>
      <c r="P37" s="61"/>
      <c r="Q37" s="5"/>
      <c r="R37" s="5"/>
      <c r="S37" s="5"/>
      <c r="T37" s="5"/>
      <c r="U37" s="33"/>
      <c r="V37" s="34"/>
      <c r="W37" s="5"/>
      <c r="X37" s="5"/>
      <c r="Y37" s="5"/>
      <c r="Z37" s="5"/>
      <c r="AA37" s="33"/>
      <c r="AB37" s="34"/>
      <c r="AC37" s="5"/>
      <c r="AD37" s="5"/>
      <c r="AE37" s="5"/>
      <c r="AF37" s="5"/>
      <c r="AG37" s="33"/>
      <c r="AH37" s="34"/>
      <c r="AI37" s="5"/>
      <c r="AJ37" s="5"/>
      <c r="AK37" s="5"/>
      <c r="AL37" s="5"/>
      <c r="AM37" s="33"/>
      <c r="AN37" s="34"/>
      <c r="AO37" s="5">
        <v>8</v>
      </c>
      <c r="AP37" s="5"/>
      <c r="AQ37" s="5"/>
      <c r="AR37" s="5"/>
      <c r="AS37" s="33"/>
      <c r="AT37" s="34"/>
      <c r="AU37" s="5">
        <v>9</v>
      </c>
      <c r="AV37" s="5">
        <v>6</v>
      </c>
      <c r="AW37" s="5">
        <v>4</v>
      </c>
      <c r="AX37" s="5">
        <v>13</v>
      </c>
      <c r="AY37" s="60">
        <f>SUM(AU37:AX37)</f>
        <v>32</v>
      </c>
      <c r="AZ37" s="61"/>
      <c r="BA37" s="5"/>
      <c r="BB37" s="5"/>
      <c r="BC37" s="5"/>
      <c r="BD37" s="5"/>
      <c r="BE37" s="33"/>
      <c r="BF37" s="34"/>
      <c r="BG37" s="5">
        <v>23</v>
      </c>
      <c r="BH37" s="5">
        <v>9</v>
      </c>
      <c r="BI37" s="5">
        <v>11</v>
      </c>
      <c r="BJ37" s="5">
        <v>22</v>
      </c>
      <c r="BK37" s="60">
        <f>SUM(BG37:BJ37)</f>
        <v>65</v>
      </c>
      <c r="BL37" s="61"/>
      <c r="BM37" s="5"/>
      <c r="BN37" s="5"/>
      <c r="BO37" s="5"/>
      <c r="BP37" s="5">
        <v>3</v>
      </c>
      <c r="BQ37" s="33"/>
      <c r="BR37" s="34"/>
      <c r="BS37" s="5"/>
      <c r="BT37" s="5"/>
      <c r="BU37" s="5"/>
      <c r="BV37" s="5"/>
      <c r="BW37" s="33"/>
      <c r="BX37" s="34"/>
      <c r="BY37" s="5"/>
      <c r="BZ37" s="5"/>
      <c r="CA37" s="5"/>
      <c r="CB37" s="5"/>
      <c r="CC37" s="33"/>
      <c r="CD37" s="34"/>
      <c r="CE37" s="33"/>
      <c r="CF37" s="34"/>
    </row>
    <row r="38" spans="1:84" ht="57" customHeight="1" x14ac:dyDescent="0.3">
      <c r="A38" s="107"/>
      <c r="B38" s="110"/>
      <c r="C38" s="107"/>
      <c r="D38" s="3" t="s">
        <v>18</v>
      </c>
      <c r="E38" s="5">
        <f t="shared" ref="E38" si="9">E39/E40</f>
        <v>0.54166666666666663</v>
      </c>
      <c r="F38" s="5">
        <f t="shared" ref="F38" si="10">F39/F40</f>
        <v>0.21428571428571427</v>
      </c>
      <c r="G38" s="5">
        <f t="shared" ref="G38:H38" si="11">G39/G40</f>
        <v>0.23076923076923078</v>
      </c>
      <c r="H38" s="5">
        <f t="shared" si="11"/>
        <v>0.13043478260869565</v>
      </c>
      <c r="I38" s="62">
        <f>I39/I40</f>
        <v>0.35714285714285715</v>
      </c>
      <c r="J38" s="63"/>
      <c r="K38" s="5">
        <f t="shared" ref="K38" si="12">K39/K40</f>
        <v>0.64</v>
      </c>
      <c r="L38" s="5">
        <f t="shared" ref="L38" si="13">L39/L40</f>
        <v>0.14285714285714285</v>
      </c>
      <c r="M38" s="5">
        <f t="shared" ref="M38:N38" si="14">M39/M40</f>
        <v>0.33333333333333331</v>
      </c>
      <c r="N38" s="5">
        <f t="shared" si="14"/>
        <v>0.15789473684210525</v>
      </c>
      <c r="O38" s="62">
        <f>O39/O40</f>
        <v>0.3380281690140845</v>
      </c>
      <c r="P38" s="63"/>
      <c r="Q38" s="5" t="s">
        <v>73</v>
      </c>
      <c r="R38" s="5" t="s">
        <v>73</v>
      </c>
      <c r="S38" s="5" t="s">
        <v>73</v>
      </c>
      <c r="T38" s="5" t="s">
        <v>73</v>
      </c>
      <c r="U38" s="64" t="s">
        <v>73</v>
      </c>
      <c r="V38" s="65"/>
      <c r="W38" s="5" t="s">
        <v>73</v>
      </c>
      <c r="X38" s="5" t="s">
        <v>73</v>
      </c>
      <c r="Y38" s="5" t="s">
        <v>73</v>
      </c>
      <c r="Z38" s="5" t="s">
        <v>73</v>
      </c>
      <c r="AA38" s="64" t="s">
        <v>73</v>
      </c>
      <c r="AB38" s="65"/>
      <c r="AC38" s="5" t="s">
        <v>31</v>
      </c>
      <c r="AD38" s="5" t="s">
        <v>31</v>
      </c>
      <c r="AE38" s="5" t="s">
        <v>31</v>
      </c>
      <c r="AF38" s="5" t="s">
        <v>31</v>
      </c>
      <c r="AG38" s="64" t="s">
        <v>30</v>
      </c>
      <c r="AH38" s="65"/>
      <c r="AI38" s="5" t="s">
        <v>31</v>
      </c>
      <c r="AJ38" s="5" t="s">
        <v>31</v>
      </c>
      <c r="AK38" s="5" t="s">
        <v>31</v>
      </c>
      <c r="AL38" s="5" t="s">
        <v>31</v>
      </c>
      <c r="AM38" s="64" t="s">
        <v>30</v>
      </c>
      <c r="AN38" s="65"/>
      <c r="AO38" s="5">
        <f>3/8</f>
        <v>0.375</v>
      </c>
      <c r="AP38" s="5" t="s">
        <v>30</v>
      </c>
      <c r="AQ38" s="5" t="s">
        <v>31</v>
      </c>
      <c r="AR38" s="5" t="s">
        <v>31</v>
      </c>
      <c r="AS38" s="64" t="s">
        <v>30</v>
      </c>
      <c r="AT38" s="65"/>
      <c r="AU38" s="5">
        <f>4/9</f>
        <v>0.44444444444444442</v>
      </c>
      <c r="AV38" s="5">
        <f>2/6</f>
        <v>0.33333333333333331</v>
      </c>
      <c r="AW38" s="5" t="s">
        <v>30</v>
      </c>
      <c r="AX38" s="5">
        <f>2/13</f>
        <v>0.15384615384615385</v>
      </c>
      <c r="AY38" s="62">
        <f>AY39/AY40</f>
        <v>0.28125</v>
      </c>
      <c r="AZ38" s="63"/>
      <c r="BA38" s="5" t="s">
        <v>19</v>
      </c>
      <c r="BB38" s="5" t="s">
        <v>31</v>
      </c>
      <c r="BC38" s="5" t="s">
        <v>31</v>
      </c>
      <c r="BD38" s="5" t="s">
        <v>31</v>
      </c>
      <c r="BE38" s="64" t="s">
        <v>30</v>
      </c>
      <c r="BF38" s="65"/>
      <c r="BG38" s="5">
        <f>BG39/BG40</f>
        <v>0.65714285714285714</v>
      </c>
      <c r="BH38" s="5">
        <f>BH39/BH40</f>
        <v>8.6956521739130432E-2</v>
      </c>
      <c r="BI38" s="5">
        <f>BI39/BI40</f>
        <v>0.33333333333333331</v>
      </c>
      <c r="BJ38" s="5">
        <f>BJ39/BJ40</f>
        <v>0.18181818181818182</v>
      </c>
      <c r="BK38" s="62">
        <f>BK39/BK40</f>
        <v>0.3595505617977528</v>
      </c>
      <c r="BL38" s="63"/>
      <c r="BM38" s="5" t="s">
        <v>31</v>
      </c>
      <c r="BN38" s="5" t="s">
        <v>30</v>
      </c>
      <c r="BO38" s="5" t="s">
        <v>31</v>
      </c>
      <c r="BP38" s="5" t="s">
        <v>31</v>
      </c>
      <c r="BQ38" s="64" t="s">
        <v>30</v>
      </c>
      <c r="BR38" s="65"/>
      <c r="BS38" s="5" t="s">
        <v>30</v>
      </c>
      <c r="BT38" s="5" t="s">
        <v>31</v>
      </c>
      <c r="BU38" s="5" t="s">
        <v>31</v>
      </c>
      <c r="BV38" s="5" t="s">
        <v>31</v>
      </c>
      <c r="BW38" s="64" t="s">
        <v>30</v>
      </c>
      <c r="BX38" s="65"/>
      <c r="BY38" s="5" t="s">
        <v>31</v>
      </c>
      <c r="BZ38" s="5" t="s">
        <v>30</v>
      </c>
      <c r="CA38" s="5" t="s">
        <v>31</v>
      </c>
      <c r="CB38" s="5" t="s">
        <v>31</v>
      </c>
      <c r="CC38" s="64" t="s">
        <v>30</v>
      </c>
      <c r="CD38" s="65"/>
      <c r="CE38" s="64" t="s">
        <v>73</v>
      </c>
      <c r="CF38" s="65"/>
    </row>
    <row r="39" spans="1:84" ht="57" hidden="1" customHeight="1" x14ac:dyDescent="0.3">
      <c r="A39" s="39"/>
      <c r="B39" s="40"/>
      <c r="C39" s="39"/>
      <c r="D39" s="3" t="s">
        <v>80</v>
      </c>
      <c r="E39" s="5">
        <v>26</v>
      </c>
      <c r="F39" s="5">
        <v>3</v>
      </c>
      <c r="G39" s="5">
        <v>3</v>
      </c>
      <c r="H39" s="5">
        <v>3</v>
      </c>
      <c r="I39" s="60">
        <f>SUM(E39:H39)</f>
        <v>35</v>
      </c>
      <c r="J39" s="61"/>
      <c r="K39" s="5">
        <v>16</v>
      </c>
      <c r="L39" s="5">
        <v>3</v>
      </c>
      <c r="M39" s="5">
        <v>2</v>
      </c>
      <c r="N39" s="5">
        <v>3</v>
      </c>
      <c r="O39" s="60">
        <f>SUM(K39:N39)</f>
        <v>24</v>
      </c>
      <c r="P39" s="61"/>
      <c r="Q39" s="15"/>
      <c r="R39" s="15"/>
      <c r="S39" s="15"/>
      <c r="T39" s="15"/>
      <c r="U39" s="41"/>
      <c r="V39" s="41"/>
      <c r="W39" s="15"/>
      <c r="X39" s="15"/>
      <c r="Y39" s="15"/>
      <c r="Z39" s="15"/>
      <c r="AA39" s="41"/>
      <c r="AB39" s="41"/>
      <c r="AC39" s="15"/>
      <c r="AD39" s="15"/>
      <c r="AE39" s="15"/>
      <c r="AF39" s="15"/>
      <c r="AG39" s="41"/>
      <c r="AH39" s="41"/>
      <c r="AI39" s="15"/>
      <c r="AJ39" s="15"/>
      <c r="AK39" s="15"/>
      <c r="AL39" s="15"/>
      <c r="AM39" s="41"/>
      <c r="AN39" s="41"/>
      <c r="AO39" s="15">
        <v>3</v>
      </c>
      <c r="AP39" s="15"/>
      <c r="AQ39" s="15"/>
      <c r="AR39" s="15"/>
      <c r="AS39" s="41"/>
      <c r="AT39" s="41"/>
      <c r="AU39" s="15">
        <v>4</v>
      </c>
      <c r="AV39" s="15">
        <v>2</v>
      </c>
      <c r="AW39" s="15">
        <v>1</v>
      </c>
      <c r="AX39" s="15">
        <v>2</v>
      </c>
      <c r="AY39" s="56">
        <f>SUM(AU39:AX39)</f>
        <v>9</v>
      </c>
      <c r="AZ39" s="57"/>
      <c r="BA39" s="15"/>
      <c r="BB39" s="15"/>
      <c r="BC39" s="15"/>
      <c r="BD39" s="15"/>
      <c r="BE39" s="41"/>
      <c r="BF39" s="41"/>
      <c r="BG39" s="15">
        <v>23</v>
      </c>
      <c r="BH39" s="15">
        <v>2</v>
      </c>
      <c r="BI39" s="15">
        <v>3</v>
      </c>
      <c r="BJ39" s="15">
        <v>4</v>
      </c>
      <c r="BK39" s="56">
        <f>SUM(BG39:BJ39)</f>
        <v>32</v>
      </c>
      <c r="BL39" s="57"/>
      <c r="BM39" s="15"/>
      <c r="BN39" s="15"/>
      <c r="BO39" s="15"/>
      <c r="BP39" s="15"/>
      <c r="BQ39" s="41"/>
      <c r="BR39" s="41"/>
      <c r="BS39" s="15"/>
      <c r="BT39" s="15"/>
      <c r="BU39" s="15"/>
      <c r="BV39" s="15"/>
      <c r="BW39" s="41"/>
      <c r="BX39" s="41"/>
      <c r="BY39" s="15"/>
      <c r="BZ39" s="15"/>
      <c r="CA39" s="15"/>
      <c r="CB39" s="15"/>
      <c r="CC39" s="41"/>
      <c r="CD39" s="34"/>
      <c r="CE39" s="33"/>
      <c r="CF39" s="34"/>
    </row>
    <row r="40" spans="1:84" ht="57" hidden="1" customHeight="1" x14ac:dyDescent="0.3">
      <c r="A40" s="48"/>
      <c r="B40" s="45"/>
      <c r="C40" s="48"/>
      <c r="D40" s="16" t="s">
        <v>10</v>
      </c>
      <c r="E40" s="49">
        <v>48</v>
      </c>
      <c r="F40" s="49">
        <v>14</v>
      </c>
      <c r="G40" s="49">
        <v>13</v>
      </c>
      <c r="H40" s="49">
        <v>23</v>
      </c>
      <c r="I40" s="58">
        <f>SUM(E40:H40)</f>
        <v>98</v>
      </c>
      <c r="J40" s="59"/>
      <c r="K40" s="49">
        <v>25</v>
      </c>
      <c r="L40" s="49">
        <v>21</v>
      </c>
      <c r="M40" s="49">
        <v>6</v>
      </c>
      <c r="N40" s="49">
        <v>19</v>
      </c>
      <c r="O40" s="58">
        <f>SUM(K40:N40)</f>
        <v>71</v>
      </c>
      <c r="P40" s="59"/>
      <c r="Q40" s="50"/>
      <c r="R40" s="50"/>
      <c r="S40" s="50"/>
      <c r="T40" s="50"/>
      <c r="U40" s="51"/>
      <c r="V40" s="51"/>
      <c r="W40" s="50"/>
      <c r="X40" s="50"/>
      <c r="Y40" s="50"/>
      <c r="Z40" s="50"/>
      <c r="AA40" s="51"/>
      <c r="AB40" s="51"/>
      <c r="AC40" s="50"/>
      <c r="AD40" s="50"/>
      <c r="AE40" s="50"/>
      <c r="AF40" s="50"/>
      <c r="AG40" s="51"/>
      <c r="AH40" s="51"/>
      <c r="AI40" s="50"/>
      <c r="AJ40" s="50"/>
      <c r="AK40" s="50"/>
      <c r="AL40" s="50"/>
      <c r="AM40" s="51"/>
      <c r="AN40" s="51"/>
      <c r="AO40" s="50">
        <v>8</v>
      </c>
      <c r="AP40" s="50"/>
      <c r="AQ40" s="50"/>
      <c r="AR40" s="50"/>
      <c r="AS40" s="51"/>
      <c r="AT40" s="51"/>
      <c r="AU40" s="50">
        <v>9</v>
      </c>
      <c r="AV40" s="50">
        <v>6</v>
      </c>
      <c r="AW40" s="50">
        <v>4</v>
      </c>
      <c r="AX40" s="50">
        <v>13</v>
      </c>
      <c r="AY40" s="58">
        <f>SUM(AU40:AX40)</f>
        <v>32</v>
      </c>
      <c r="AZ40" s="59"/>
      <c r="BA40" s="50"/>
      <c r="BB40" s="50"/>
      <c r="BC40" s="50"/>
      <c r="BD40" s="50"/>
      <c r="BE40" s="51"/>
      <c r="BF40" s="51"/>
      <c r="BG40" s="50">
        <v>35</v>
      </c>
      <c r="BH40" s="50">
        <v>23</v>
      </c>
      <c r="BI40" s="50">
        <v>9</v>
      </c>
      <c r="BJ40" s="50">
        <v>22</v>
      </c>
      <c r="BK40" s="58">
        <f>SUM(BG40:BJ40)</f>
        <v>89</v>
      </c>
      <c r="BL40" s="59"/>
      <c r="BM40" s="50"/>
      <c r="BN40" s="50"/>
      <c r="BO40" s="50"/>
      <c r="BP40" s="50"/>
      <c r="BQ40" s="51"/>
      <c r="BR40" s="51"/>
      <c r="BS40" s="50"/>
      <c r="BT40" s="50"/>
      <c r="BU40" s="50"/>
      <c r="BV40" s="50"/>
      <c r="BW40" s="51"/>
      <c r="BX40" s="51"/>
      <c r="BY40" s="50"/>
      <c r="BZ40" s="50"/>
      <c r="CA40" s="50"/>
      <c r="CB40" s="50"/>
      <c r="CC40" s="51"/>
      <c r="CD40" s="44"/>
      <c r="CE40" s="43"/>
      <c r="CF40" s="44"/>
    </row>
    <row r="41" spans="1:84" ht="13.5" customHeight="1" x14ac:dyDescent="0.3">
      <c r="A41" s="52" t="s">
        <v>99</v>
      </c>
      <c r="B41" s="46"/>
      <c r="C41" s="53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112"/>
      <c r="CF41" s="112"/>
    </row>
    <row r="42" spans="1:84" ht="14.5" x14ac:dyDescent="0.35">
      <c r="A42" s="55" t="s">
        <v>101</v>
      </c>
      <c r="CE42" s="111"/>
      <c r="CF42" s="111"/>
    </row>
    <row r="43" spans="1:84" ht="14.5" x14ac:dyDescent="0.35">
      <c r="A43" s="47" t="s">
        <v>103</v>
      </c>
      <c r="CE43" s="111"/>
      <c r="CF43" s="111"/>
    </row>
    <row r="44" spans="1:84" ht="14.5" x14ac:dyDescent="0.35">
      <c r="A44" s="47" t="s">
        <v>102</v>
      </c>
      <c r="CE44" s="111"/>
      <c r="CF44" s="111"/>
    </row>
    <row r="45" spans="1:84" ht="14.5" x14ac:dyDescent="0.35">
      <c r="A45" s="47" t="s">
        <v>104</v>
      </c>
      <c r="CE45" s="111"/>
      <c r="CF45" s="111"/>
    </row>
    <row r="46" spans="1:84" ht="14.5" x14ac:dyDescent="0.35">
      <c r="CE46" s="111"/>
      <c r="CF46" s="111"/>
    </row>
  </sheetData>
  <mergeCells count="365">
    <mergeCell ref="CE23:CF23"/>
    <mergeCell ref="BQ21:BR21"/>
    <mergeCell ref="BW21:BX21"/>
    <mergeCell ref="CC21:CD21"/>
    <mergeCell ref="BK21:BL21"/>
    <mergeCell ref="BE22:BF22"/>
    <mergeCell ref="BK22:BL22"/>
    <mergeCell ref="CE45:CF45"/>
    <mergeCell ref="CE46:CF46"/>
    <mergeCell ref="CE28:CF28"/>
    <mergeCell ref="CE29:CF29"/>
    <mergeCell ref="CE32:CF32"/>
    <mergeCell ref="CE35:CF35"/>
    <mergeCell ref="CE38:CF38"/>
    <mergeCell ref="CE41:CF41"/>
    <mergeCell ref="CE42:CF42"/>
    <mergeCell ref="CE43:CF43"/>
    <mergeCell ref="CE44:CF44"/>
    <mergeCell ref="BQ32:BR32"/>
    <mergeCell ref="BW38:BX38"/>
    <mergeCell ref="CC38:CD38"/>
    <mergeCell ref="BE38:BF38"/>
    <mergeCell ref="BQ38:BR38"/>
    <mergeCell ref="BE28:BF28"/>
    <mergeCell ref="CE14:CF14"/>
    <mergeCell ref="CE15:CF15"/>
    <mergeCell ref="CE16:CF16"/>
    <mergeCell ref="CE17:CF17"/>
    <mergeCell ref="CE18:CF18"/>
    <mergeCell ref="CE19:CF19"/>
    <mergeCell ref="CE20:CF20"/>
    <mergeCell ref="CE21:CF21"/>
    <mergeCell ref="CE22:CF22"/>
    <mergeCell ref="BQ20:BR20"/>
    <mergeCell ref="BW20:BX20"/>
    <mergeCell ref="CC20:CD20"/>
    <mergeCell ref="I21:J21"/>
    <mergeCell ref="O21:P21"/>
    <mergeCell ref="AG21:AH21"/>
    <mergeCell ref="AM21:AN21"/>
    <mergeCell ref="AS21:AT21"/>
    <mergeCell ref="AY21:AZ21"/>
    <mergeCell ref="BE21:BF21"/>
    <mergeCell ref="W20:X20"/>
    <mergeCell ref="Y20:Z20"/>
    <mergeCell ref="W21:X21"/>
    <mergeCell ref="Y21:Z21"/>
    <mergeCell ref="C4:C5"/>
    <mergeCell ref="B4:B5"/>
    <mergeCell ref="B6:B10"/>
    <mergeCell ref="C20:C21"/>
    <mergeCell ref="I20:J20"/>
    <mergeCell ref="O20:P20"/>
    <mergeCell ref="AG20:AH20"/>
    <mergeCell ref="AM20:AN20"/>
    <mergeCell ref="W22:X22"/>
    <mergeCell ref="Y22:Z22"/>
    <mergeCell ref="C22:C23"/>
    <mergeCell ref="BQ35:BR35"/>
    <mergeCell ref="BW35:BX35"/>
    <mergeCell ref="BQ30:BR30"/>
    <mergeCell ref="BQ31:BR31"/>
    <mergeCell ref="BW30:BX30"/>
    <mergeCell ref="BW31:BX31"/>
    <mergeCell ref="CC35:CD35"/>
    <mergeCell ref="BE29:BF29"/>
    <mergeCell ref="BK29:BL29"/>
    <mergeCell ref="BQ29:BR29"/>
    <mergeCell ref="BW29:BX29"/>
    <mergeCell ref="CC29:CD29"/>
    <mergeCell ref="BW32:BX32"/>
    <mergeCell ref="CC32:CD32"/>
    <mergeCell ref="BQ33:BR33"/>
    <mergeCell ref="BQ34:BR34"/>
    <mergeCell ref="BW33:BX33"/>
    <mergeCell ref="BW34:BX34"/>
    <mergeCell ref="CC33:CD33"/>
    <mergeCell ref="CC34:CD34"/>
    <mergeCell ref="CC30:CD30"/>
    <mergeCell ref="CC31:CD31"/>
    <mergeCell ref="A29:A32"/>
    <mergeCell ref="B29:B32"/>
    <mergeCell ref="C29:C32"/>
    <mergeCell ref="I29:J29"/>
    <mergeCell ref="O29:P29"/>
    <mergeCell ref="AG29:AH29"/>
    <mergeCell ref="AM29:AN29"/>
    <mergeCell ref="AS29:AT29"/>
    <mergeCell ref="AY29:AZ29"/>
    <mergeCell ref="I32:J32"/>
    <mergeCell ref="O32:P32"/>
    <mergeCell ref="AG32:AH32"/>
    <mergeCell ref="AM32:AN32"/>
    <mergeCell ref="AM30:AN30"/>
    <mergeCell ref="AM31:AN31"/>
    <mergeCell ref="AS30:AT30"/>
    <mergeCell ref="AS31:AT31"/>
    <mergeCell ref="A35:A38"/>
    <mergeCell ref="B35:B38"/>
    <mergeCell ref="C35:C38"/>
    <mergeCell ref="I35:J35"/>
    <mergeCell ref="O35:P35"/>
    <mergeCell ref="AG35:AH35"/>
    <mergeCell ref="AM35:AN35"/>
    <mergeCell ref="AS35:AT35"/>
    <mergeCell ref="AY35:AZ35"/>
    <mergeCell ref="I38:J38"/>
    <mergeCell ref="O38:P38"/>
    <mergeCell ref="AG38:AH38"/>
    <mergeCell ref="AM38:AN38"/>
    <mergeCell ref="AS38:AT38"/>
    <mergeCell ref="AY38:AZ38"/>
    <mergeCell ref="AY37:AZ37"/>
    <mergeCell ref="AA38:AB38"/>
    <mergeCell ref="U38:V38"/>
    <mergeCell ref="I37:J37"/>
    <mergeCell ref="AY36:AZ36"/>
    <mergeCell ref="BK28:BL28"/>
    <mergeCell ref="BQ28:BR28"/>
    <mergeCell ref="BW28:BX28"/>
    <mergeCell ref="CC28:CD28"/>
    <mergeCell ref="BW24:BX24"/>
    <mergeCell ref="CC24:CD24"/>
    <mergeCell ref="BW25:BX25"/>
    <mergeCell ref="CC25:CD25"/>
    <mergeCell ref="A27:CD27"/>
    <mergeCell ref="I28:J28"/>
    <mergeCell ref="O28:P28"/>
    <mergeCell ref="AG28:AH28"/>
    <mergeCell ref="AM28:AN28"/>
    <mergeCell ref="AS28:AT28"/>
    <mergeCell ref="AY28:AZ28"/>
    <mergeCell ref="I25:J25"/>
    <mergeCell ref="O25:P25"/>
    <mergeCell ref="AG25:AH25"/>
    <mergeCell ref="AM25:AN25"/>
    <mergeCell ref="AS25:AT25"/>
    <mergeCell ref="AY25:AZ25"/>
    <mergeCell ref="BE25:BF25"/>
    <mergeCell ref="BK25:BL25"/>
    <mergeCell ref="BQ25:BR25"/>
    <mergeCell ref="BQ24:BR24"/>
    <mergeCell ref="BQ22:BR22"/>
    <mergeCell ref="BW22:BX22"/>
    <mergeCell ref="CC22:CD22"/>
    <mergeCell ref="I23:J23"/>
    <mergeCell ref="O23:P23"/>
    <mergeCell ref="AG23:AH23"/>
    <mergeCell ref="AM23:AN23"/>
    <mergeCell ref="AS23:AT23"/>
    <mergeCell ref="AY23:AZ23"/>
    <mergeCell ref="BE23:BF23"/>
    <mergeCell ref="BK23:BL23"/>
    <mergeCell ref="BQ23:BR23"/>
    <mergeCell ref="BW23:BX23"/>
    <mergeCell ref="CC23:CD23"/>
    <mergeCell ref="I22:J22"/>
    <mergeCell ref="O22:P22"/>
    <mergeCell ref="AG22:AH22"/>
    <mergeCell ref="AM22:AN22"/>
    <mergeCell ref="AS22:AT22"/>
    <mergeCell ref="AY22:AZ22"/>
    <mergeCell ref="I24:J24"/>
    <mergeCell ref="O24:P24"/>
    <mergeCell ref="AG24:AH24"/>
    <mergeCell ref="BQ18:BR18"/>
    <mergeCell ref="BW18:BX18"/>
    <mergeCell ref="CC18:CD18"/>
    <mergeCell ref="I19:J19"/>
    <mergeCell ref="O19:P19"/>
    <mergeCell ref="AG19:AH19"/>
    <mergeCell ref="AM19:AN19"/>
    <mergeCell ref="AS19:AT19"/>
    <mergeCell ref="AY19:AZ19"/>
    <mergeCell ref="BE19:BF19"/>
    <mergeCell ref="BK19:BL19"/>
    <mergeCell ref="BQ19:BR19"/>
    <mergeCell ref="BW19:BX19"/>
    <mergeCell ref="CC19:CD19"/>
    <mergeCell ref="W18:X18"/>
    <mergeCell ref="Y18:Z18"/>
    <mergeCell ref="W19:X19"/>
    <mergeCell ref="Y19:Z19"/>
    <mergeCell ref="BQ16:BR16"/>
    <mergeCell ref="BW16:BX16"/>
    <mergeCell ref="CC16:CD16"/>
    <mergeCell ref="I17:J17"/>
    <mergeCell ref="O17:P17"/>
    <mergeCell ref="AG17:AH17"/>
    <mergeCell ref="AM17:AN17"/>
    <mergeCell ref="AS17:AT17"/>
    <mergeCell ref="AY17:AZ17"/>
    <mergeCell ref="BE17:BF17"/>
    <mergeCell ref="BK17:BL17"/>
    <mergeCell ref="BQ17:BR17"/>
    <mergeCell ref="BW17:BX17"/>
    <mergeCell ref="CC17:CD17"/>
    <mergeCell ref="W16:X16"/>
    <mergeCell ref="Y16:Z16"/>
    <mergeCell ref="W17:X17"/>
    <mergeCell ref="Y17:Z17"/>
    <mergeCell ref="C24:C25"/>
    <mergeCell ref="BE16:BF16"/>
    <mergeCell ref="BE18:BF18"/>
    <mergeCell ref="AS20:AT20"/>
    <mergeCell ref="AY20:AZ20"/>
    <mergeCell ref="BE20:BF20"/>
    <mergeCell ref="AY15:AZ15"/>
    <mergeCell ref="BE15:BF15"/>
    <mergeCell ref="BK15:BL15"/>
    <mergeCell ref="U24:V24"/>
    <mergeCell ref="U25:V25"/>
    <mergeCell ref="BK16:BL16"/>
    <mergeCell ref="BK18:BL18"/>
    <mergeCell ref="AA25:AB25"/>
    <mergeCell ref="AM24:AN24"/>
    <mergeCell ref="AS24:AT24"/>
    <mergeCell ref="AY24:AZ24"/>
    <mergeCell ref="BE24:BF24"/>
    <mergeCell ref="BK24:BL24"/>
    <mergeCell ref="W23:X23"/>
    <mergeCell ref="Y23:Z23"/>
    <mergeCell ref="BK20:BL20"/>
    <mergeCell ref="BQ15:BR15"/>
    <mergeCell ref="BW15:BX15"/>
    <mergeCell ref="CC15:CD15"/>
    <mergeCell ref="W15:X15"/>
    <mergeCell ref="Y15:Z15"/>
    <mergeCell ref="A16:A25"/>
    <mergeCell ref="B16:B25"/>
    <mergeCell ref="C16:C17"/>
    <mergeCell ref="I16:J16"/>
    <mergeCell ref="O16:P16"/>
    <mergeCell ref="AG16:AH16"/>
    <mergeCell ref="AM16:AN16"/>
    <mergeCell ref="AS16:AT16"/>
    <mergeCell ref="AY16:AZ16"/>
    <mergeCell ref="C18:C19"/>
    <mergeCell ref="I18:J18"/>
    <mergeCell ref="O18:P18"/>
    <mergeCell ref="AG18:AH18"/>
    <mergeCell ref="AM18:AN18"/>
    <mergeCell ref="AS18:AT18"/>
    <mergeCell ref="AY18:AZ18"/>
    <mergeCell ref="U21:V21"/>
    <mergeCell ref="U22:V22"/>
    <mergeCell ref="U23:V23"/>
    <mergeCell ref="BE13:BF13"/>
    <mergeCell ref="BK13:BL13"/>
    <mergeCell ref="BQ13:BR13"/>
    <mergeCell ref="BW13:BX13"/>
    <mergeCell ref="CC13:CD13"/>
    <mergeCell ref="A14:A15"/>
    <mergeCell ref="B14:B15"/>
    <mergeCell ref="C14:C15"/>
    <mergeCell ref="I14:J14"/>
    <mergeCell ref="O14:P14"/>
    <mergeCell ref="AG14:AH14"/>
    <mergeCell ref="AM14:AN14"/>
    <mergeCell ref="AS14:AT14"/>
    <mergeCell ref="AY14:AZ14"/>
    <mergeCell ref="BE14:BF14"/>
    <mergeCell ref="BK14:BL14"/>
    <mergeCell ref="BQ14:BR14"/>
    <mergeCell ref="BW14:BX14"/>
    <mergeCell ref="CC14:CD14"/>
    <mergeCell ref="I15:J15"/>
    <mergeCell ref="O15:P15"/>
    <mergeCell ref="AG15:AH15"/>
    <mergeCell ref="AM15:AN15"/>
    <mergeCell ref="AS15:AT15"/>
    <mergeCell ref="CE3:CF3"/>
    <mergeCell ref="CE13:CF13"/>
    <mergeCell ref="A1:CF1"/>
    <mergeCell ref="A2:CD2"/>
    <mergeCell ref="I3:J3"/>
    <mergeCell ref="O3:P3"/>
    <mergeCell ref="AG3:AH3"/>
    <mergeCell ref="AM3:AN3"/>
    <mergeCell ref="AS3:AT3"/>
    <mergeCell ref="AY3:AZ3"/>
    <mergeCell ref="BE3:BF3"/>
    <mergeCell ref="BK3:BL3"/>
    <mergeCell ref="BQ3:BR3"/>
    <mergeCell ref="BW3:BX3"/>
    <mergeCell ref="CC3:CD3"/>
    <mergeCell ref="A4:A5"/>
    <mergeCell ref="A6:A10"/>
    <mergeCell ref="A12:CD12"/>
    <mergeCell ref="I13:J13"/>
    <mergeCell ref="O13:P13"/>
    <mergeCell ref="AG13:AH13"/>
    <mergeCell ref="AM13:AN13"/>
    <mergeCell ref="AS13:AT13"/>
    <mergeCell ref="AY13:AZ13"/>
    <mergeCell ref="AA28:AB28"/>
    <mergeCell ref="AA29:AB29"/>
    <mergeCell ref="AA32:AB32"/>
    <mergeCell ref="AA35:AB35"/>
    <mergeCell ref="AA3:AB3"/>
    <mergeCell ref="AA13:AB13"/>
    <mergeCell ref="AA14:AB14"/>
    <mergeCell ref="AA15:AB15"/>
    <mergeCell ref="AA16:AB16"/>
    <mergeCell ref="AA17:AB17"/>
    <mergeCell ref="AA18:AB18"/>
    <mergeCell ref="AA19:AB19"/>
    <mergeCell ref="AA20:AB20"/>
    <mergeCell ref="AA21:AB21"/>
    <mergeCell ref="AA22:AB22"/>
    <mergeCell ref="AA23:AB23"/>
    <mergeCell ref="AA24:AB24"/>
    <mergeCell ref="U3:V3"/>
    <mergeCell ref="U13:V13"/>
    <mergeCell ref="U14:V14"/>
    <mergeCell ref="U15:V15"/>
    <mergeCell ref="U16:V16"/>
    <mergeCell ref="U17:V17"/>
    <mergeCell ref="U18:V18"/>
    <mergeCell ref="U19:V19"/>
    <mergeCell ref="U20:V20"/>
    <mergeCell ref="U28:V28"/>
    <mergeCell ref="U29:V29"/>
    <mergeCell ref="U32:V32"/>
    <mergeCell ref="U35:V35"/>
    <mergeCell ref="I39:J39"/>
    <mergeCell ref="I40:J40"/>
    <mergeCell ref="O36:P36"/>
    <mergeCell ref="O37:P37"/>
    <mergeCell ref="O39:P39"/>
    <mergeCell ref="O40:P40"/>
    <mergeCell ref="I36:J36"/>
    <mergeCell ref="AM33:AN33"/>
    <mergeCell ref="AM34:AN34"/>
    <mergeCell ref="AS33:AT33"/>
    <mergeCell ref="AS34:AT34"/>
    <mergeCell ref="I30:J30"/>
    <mergeCell ref="I31:J31"/>
    <mergeCell ref="I33:J33"/>
    <mergeCell ref="I34:J34"/>
    <mergeCell ref="O30:P30"/>
    <mergeCell ref="O31:P31"/>
    <mergeCell ref="O33:P33"/>
    <mergeCell ref="O34:P34"/>
    <mergeCell ref="AS32:AT32"/>
    <mergeCell ref="AY39:AZ39"/>
    <mergeCell ref="AY40:AZ40"/>
    <mergeCell ref="AY33:AZ33"/>
    <mergeCell ref="AY34:AZ34"/>
    <mergeCell ref="BK30:BL30"/>
    <mergeCell ref="BK31:BL31"/>
    <mergeCell ref="BK33:BL33"/>
    <mergeCell ref="BK34:BL34"/>
    <mergeCell ref="BK36:BL36"/>
    <mergeCell ref="BK37:BL37"/>
    <mergeCell ref="BK39:BL39"/>
    <mergeCell ref="BK40:BL40"/>
    <mergeCell ref="AY32:AZ32"/>
    <mergeCell ref="AY30:AZ30"/>
    <mergeCell ref="AY31:AZ31"/>
    <mergeCell ref="BK38:BL38"/>
    <mergeCell ref="BE32:BF32"/>
    <mergeCell ref="BK32:BL32"/>
    <mergeCell ref="BE35:BF35"/>
    <mergeCell ref="BK35:BL35"/>
  </mergeCells>
  <pageMargins left="0.25" right="0.25" top="0.75" bottom="0.75" header="0.3" footer="0.3"/>
  <pageSetup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Moraine Valley Community College Report on Completion or Graduation Rates for Student Athletes</dc:title>
  <dc:creator>Windows User</dc:creator>
  <cp:lastModifiedBy>Grab, Kelly</cp:lastModifiedBy>
  <dcterms:created xsi:type="dcterms:W3CDTF">2021-06-15T13:40:43Z</dcterms:created>
  <dcterms:modified xsi:type="dcterms:W3CDTF">2026-04-08T02:10:50Z</dcterms:modified>
</cp:coreProperties>
</file>